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<sst xmlns="http://schemas.openxmlformats.org/spreadsheetml/2006/main" count="3692" uniqueCount="1313">
  <si>
    <t>№ на обособената позиция/номенклатура</t>
  </si>
  <si>
    <t>Филтър за вена кава сет, перманенти и временни</t>
  </si>
  <si>
    <t xml:space="preserve"> Наименования на медицинските изделията и принадлежности по смисъла на ЗМИ </t>
  </si>
  <si>
    <t>I</t>
  </si>
  <si>
    <t>Доставки на медицински изделия - общи, хирургични и урологични, и  принадлежности по смисъла на ЗМИ за нуждите на УМБАЛ „СВЕТА ЕКАТЕРИНА” ЕАД, извършвани по предварителни писмени заявки.</t>
  </si>
  <si>
    <t>СИЛИКОНОВИ КРЪГЛИ ДРЕНОВЕ С 4 ОТВОРЕНИ КАНАЛА С КРЪГЛО СЕЧЕНИЕ С ПОЗИТИВИРАЩА СЕ ЛЕНТА</t>
  </si>
  <si>
    <t>15 ФР.</t>
  </si>
  <si>
    <t>19 ФР.</t>
  </si>
  <si>
    <t>24 ФР.</t>
  </si>
  <si>
    <t>КОНТЕЙНЕР КЪМ СИЛИКОНОВИ КРЪГЛИ ДРЕНОВЕ С 4 ОТВОРЕНИ КАНАЛА С КРЪГЛО СЕЧЕНИЕ С ПОЗИТИВИ, СЪВМЕСТИМ С НОМ. №1</t>
  </si>
  <si>
    <t>150МЛ</t>
  </si>
  <si>
    <t>300МЛ</t>
  </si>
  <si>
    <t>450МЛ</t>
  </si>
  <si>
    <t xml:space="preserve"> "Т" ОБРАЗЕН ДРЕНАЖ ОТ СИЛКОЛАТЕКС ОТ  № 8 ДО  № 24</t>
  </si>
  <si>
    <t xml:space="preserve"> Кер дрен - "Т" ОБРАЗЕН ТРЪБЕН ДРЕН, ИЗГОТВЕН ОТ МЕК, ГЛАДЪК СИЛИКОН ИЛИ PVC МАТЕРИАЛ С РАЗМЕРИ  №№8, 10, 12, 14, 16, 18, 22, В СТЕРИЛНА ОПАКОВКА</t>
  </si>
  <si>
    <t>СОНДА ГАСТРОДУОДЕНАЛНА-122 СМ ОТ №16 ДО №20</t>
  </si>
  <si>
    <t>СОНДА ГАСТРОДУОДЕНАЛНА ДВУЛУМЕННА 14</t>
  </si>
  <si>
    <t>СОНДА ГАСТРОДУОДЕНАЛНА ДВУЛУМЕННА 16</t>
  </si>
  <si>
    <t>СОНДА ГАСТРОДУОДЕНАЛНА ДВУЛУМЕННА 18</t>
  </si>
  <si>
    <t>СОНДА ТРИЛУМЕННА С 2 БАЛОНА - 1 РАЗДУВАЕМ В СТОМАХА И 1 РАЗДУВАЕМ В ЕЗОФАТА ОТ ТИПА "SANGSTAKEN-BLAKMORE TUBE"</t>
  </si>
  <si>
    <t>Игли за спинална анестезия и диагностична лумбална пункция. Заточване на върха по Квинке. Полиран вътрешен лумен за бързо изтичане на ликвор. Ергономична прозрачна ръкохватка с цветен код на диаметъра. Кристална призма за по-лесна и бърза идентификация на ликвора:</t>
  </si>
  <si>
    <t>диаметър 0,53 мм., дължина 88 мм. =3 1/2 " и 120 мм. =3 1/2 "; G 22, 25</t>
  </si>
  <si>
    <t>диаметър 0,47 мм., дължина 88 мм.=3 1/2 "; G 26</t>
  </si>
  <si>
    <t>диаметър 0,42 мм., дължина 88 мм.=3 1/2 "; G 27</t>
  </si>
  <si>
    <t>Игли за спинална анестезия и диагностична лумбална пункция с връх тип "Пенсъл пойнт".  Моливно заточване на върха и страничен отвро, насочен към ръкохватката. Полиран вътрешен лумен за бързо изтичане на ликвор. Ергономична прозрачна ръкохватка с цветен код на диаметъра. Кристална призма за по-лесна и бърза идентификация на ликвора:</t>
  </si>
  <si>
    <t>диаметър 0,7 мм., дължина 88 мм. =3 1/2 "; G 22</t>
  </si>
  <si>
    <t>диаметър 0,53 мм., дължина 88 мм. =3 1/2 "; G 25</t>
  </si>
  <si>
    <t>диаметър 0,53 мм., дължина 120 мм.=3 1/2 "; G 25</t>
  </si>
  <si>
    <t>диаметър 0,53 мм., дължина 88 мм.=3 1/2 "; G 27</t>
  </si>
  <si>
    <t>Мултифункционални електроди, съвместими с дефибрилатор Zoll</t>
  </si>
  <si>
    <t>Щипка за биопсия  5.5, 6 и 7 fr за юголарен и феморален достъп</t>
  </si>
  <si>
    <t>ИРИГАТОРИ ЗА КЛИЗМА КОМПЛЕКТ /СЪД ЗА ТЕЧНОСТ, ШЛАНГ, НАКОНЕЧНИК, ЕДНОКРАТНИ КАТЕТРИ /</t>
  </si>
  <si>
    <t>ДЪРВЕНИ ШПАТУЛИ ЗА ПРЕГЛЕД НА ДЕЦА</t>
  </si>
  <si>
    <t>ЛИНЕЙНИ РЕЖЕЩИ УШИВАТЕЛИ С РЕГУЛЯРНИ СКОБИ 60ММ И ПАТРОНИ ЗА ТЯХ</t>
  </si>
  <si>
    <t>ЛИНЕЙНИ РЕЖЕЩИ УШИВАТЕЛИ С РЕГУЛЯРНИ СКОБИ 60ММ, механизъм за контрол на тъканта, нож за еднократна употреба, вграден в патрона, зареждане - 8 пъти, размери на скобите 2.5, 3.8 и 4.8 мм</t>
  </si>
  <si>
    <t>ПАТРОНИ ЗА ЛИНЕЙНИ РЕЖЕЩИ УШИВАТЕЛИ С РЕГУЛЯРНИ СКОБИ 60ММ с размери на скобите 2.5, 3.8 и 4.8 мм</t>
  </si>
  <si>
    <t>ЛИНЕЙНИ РЕЖЕЩИ УШИВАТЕЛИ С РЕГУЛЯРНИ СКОБИ 80ММ И ПАТРОНИ ЗА ТЯХ</t>
  </si>
  <si>
    <t>ЛИНЕЙНИ РЕЖЕЩИ УШИВАТЕЛИ С РЕГУЛЯРНИ СКОБИ 80ММ, механизъм за контрол на тъканта, нож за еднократна употреба, вграден в патрона, зареждане - 8 пъти, размери на скобите 2.5, 3.8 и 4.8 мм</t>
  </si>
  <si>
    <t>ПАТРОНИ ЗА ЛИНЕЙНИ РЕЖЕЩИ УШИВАТЕЛИ С РЕГУЛЯРНИ СКОБИ 80ММ с размери на скобите 2.5, 3.8 и 4.8 мм</t>
  </si>
  <si>
    <t>ЛИНЕЙНИ РЕЖЕЩИ УШИВАТЕЛИ С РЕГУЛЯРНИ СКОБИ 100ММ И ПАТРОНИ ЗА ТЯХ</t>
  </si>
  <si>
    <t>ЛИНЕЙНИ РЕЖЕЩИ УШИВАТЕЛИ С РЕГУЛЯРНИ СКОБИ 100ММ, механизъм за контрол на тъканта, нож за еднократна употреба, вграден в патрона, зареждане - 8 пъти, размери на скобите 2.5, 3.8 и 4.8 мм</t>
  </si>
  <si>
    <t>ПАТРОНИ ЗА ЛИНЕЙНИ РЕЖЕЩИ УШИВАТЕЛИ С РЕГУЛЯРНИ СКОБИ 100ММ с размери на скобите 2.5, 3.8 и 4.8 мм</t>
  </si>
  <si>
    <t>ТОРБИЧКИ ЗА КОЛОСТОМА, СЪС САМОЗАЛЕПВАЩ СЕ ОТВОР ОТ 20 ММ ДО 70 ММ , ЕДНОКОМПОНЕНТНИ С ФИЛТЪР ЗА ГАЗОВЕ И КЛАПАН ЗА ИЗЛИВАНЕ</t>
  </si>
  <si>
    <t xml:space="preserve">Еднократна торбичка за спесимент за ендоскопска хирургия (за миниинвазивна екстракция "Комфорт", 200 мл, за 10 мм троакар)  </t>
  </si>
  <si>
    <t>Вътрешна част на ендоскопски инструмент граспър 10 мм/ 310 мм, съвместим с наличните в болницата дръжки AESCULAP</t>
  </si>
  <si>
    <t>Външна изолираща тръба за ендоскопски инструмент 10 мм/ 310 мм, съвместима с наличните в болницата дръжки AESCULAP</t>
  </si>
  <si>
    <t>Вътрешна част на ендоскопска ножица тип Метценбаум 5 мм/ 310 мм, съвместима с наличните в болницата дръжки AESCULAP</t>
  </si>
  <si>
    <t>Външна изолираща тръба за ендоскопски инструмент 5 мм/ 310 мм, съвместима с наличните в болницата дръжки AESCULAP</t>
  </si>
  <si>
    <t>Вътрешна част на ендоскопски инструмент дисектор тип Мериленд 5 мм/ 310 мм, съвместим с наличните в болницата дръжки AESCULAP</t>
  </si>
  <si>
    <t>Вътрешна част на ендоскопски инструмент прозорчест дисектор тип Мериленд 5 мм/ 310 мм, съвместим с наличните в болницата дръжки AESCULAP</t>
  </si>
  <si>
    <t>Вътрешна част на ендоскопски инструмент граспър по Клинчинг 5 мм/ 310 мм, съвместим с наличните в болницата дръжки за инструменти AESCULAP</t>
  </si>
  <si>
    <t>Вътрешна част на ендоскопски инструмент форцепс тип Бабкок 5 мм/ 310 мм, съвместим с наличните в болницата дръжки за инструменти AESCULAP</t>
  </si>
  <si>
    <t>Вътрешна част на атравматичен форцепс Дювал 10 мм/ 370 мм, съвместим с наличните в болницата дръжки за инструменти AESCULAP</t>
  </si>
  <si>
    <t>Външна изолираща тръба за ендоскопски инструмент 10 мм/ 370 мм, съвместима с наличните в болницата дръжки AESCULAP</t>
  </si>
  <si>
    <t>Дръжка за ендоскопски инструменти без заключващ механизъм, съвместима с наличните в болницата инструменти AESCULAP</t>
  </si>
  <si>
    <t>Дръжка за ендоскопски инструменти със заключващ механизъм, съвместима с наличните в болницата инструменти AESCULAP</t>
  </si>
  <si>
    <t>Клип апликатор за ендоскопска хирурургия за многократна употреба, стандартен за 1 клипс, за клипси среден размер М, 10 мм/ 330 мм, съвместим с наличната в блницата апаратура AESCULAP</t>
  </si>
  <si>
    <t>Клип апликатор за ендоскопска хирурургия за многократна употреба, стандартен за 1 клипс, за клипси средно голям размер М/L, 10 мм/ 330 мм, съвместим с наличната в блницата апаратура AESCULAP</t>
  </si>
  <si>
    <t xml:space="preserve">Клип апликатор, могократен , ротиращ се, за   енодоскопи с  канал до 2.8 мм с дължина  2300 мм  </t>
  </si>
  <si>
    <t xml:space="preserve">Клип с ъгъл на челюста 90 градуса със средна  дължина 40 бр в кутия за клип апликатор, могократен , ротиращ се, за   енодоскопи с  канал до 2.8 мм с дължина  2300 мм  </t>
  </si>
  <si>
    <t xml:space="preserve">Клип с ъгъл на челюста 90 градуса със голяма  дължина 40 бр в кутия за клип апликатор, могократен , ротиращ се, за   енодоскопи с  канал до 2.8 мм с дължина  2300 мм  </t>
  </si>
  <si>
    <t xml:space="preserve">Клип с ъгъл на челюста 135  градуса със средна   дължина 40 бр в кутия за клип апликатор, могократен , ротиращ се, за   енодоскопи с  канал до 2.8 мм с дължина  2300 мм  </t>
  </si>
  <si>
    <t xml:space="preserve">Клип с ъгъл на челюста 135  градуса със голяма   дължина 40 бр в кутия за клип апликатор, могократен , ротиращ се, за   енодоскопи с  канал до 2.8 мм с дължина  2300 мм  </t>
  </si>
  <si>
    <t>Ендоскопски инструмент за ултразвуков генератор  ULTRACISION, с дължина 36 см. и активно острие - 5.5 мм.</t>
  </si>
  <si>
    <t>Лигатури 30 мм., съвместими с многократен апликатор HX-20 LOOP</t>
  </si>
  <si>
    <t>ПЪЛНИТЕЛ ЗА АВТОМАТИЧЕН КЛИПСОПОДАВАЧ,  СЪВМЕСТИМ С ИНСТРУМЕНТ НА ЕСКУЛАП</t>
  </si>
  <si>
    <t>M/L,  Х 8 БР.ТИТАНИЕВИ КЛИПСИ</t>
  </si>
  <si>
    <t>S/M Х 12 БР.ТИТАНИЕВИ КЛИПСИ</t>
  </si>
  <si>
    <t xml:space="preserve">Метални, плоски с плъзгач четки за почистване на инструменти, </t>
  </si>
  <si>
    <t>Сухи стерилни хирургични четки за ръце</t>
  </si>
  <si>
    <t>СИСТЕМА ЗА ПЕРКУТАННА ЕНДОСКОПСКА ГАСТРОСТОМА</t>
  </si>
  <si>
    <t>ВЕРЕС ИГЛИ /ЕДНОКРАТНИ/  120 мм, стомана, 14G, прозрачна дръжка с индикатор за сигурност</t>
  </si>
  <si>
    <t>ТРОАКАРИ 5ММ, с V-образен нож, дължина 100 мм, оптичен индикатор за позицията на ножа</t>
  </si>
  <si>
    <t>ТРОАКАРИ 12ММ, с V-образен нож, дължина 100 мм, оптичен индикатор за позицията на ножа, с вграден универсален конвертор за размера на инструмента между 5 - 12 мм</t>
  </si>
  <si>
    <t>СЕТ ЗА ПРЕДОТВРАТЯВАНЕ НА АБДОМИНАЛНИ РУПТУРИ СЛЕД ЛАПАРОТОМИЯ</t>
  </si>
  <si>
    <t>ГАСТРОСКОПСКА БИОПСИЧНА ЩИПКА</t>
  </si>
  <si>
    <t>КОЛОНОСКОПСКА  БИОПСИЧНА ЩИПКА</t>
  </si>
  <si>
    <t>БАЛОН ЕКСТРАКТОР ЗА ХОЛЕДОХ</t>
  </si>
  <si>
    <t>МОНОПОЛЯРЕН ЕЛЕКТРОД ТИП КУКА J ФОРМА</t>
  </si>
  <si>
    <t>МОНОПОЛЯРЕН ЕЛЕКТРОД ТИП КУКА L ФОРМА</t>
  </si>
  <si>
    <t xml:space="preserve">ПЛАСТМАСОВА ЗЪБОХВАТКА </t>
  </si>
  <si>
    <t>КОНСУМАТИВИ ЗА РЕХАБИЛИТАЦИЯ - ЕДНОКРАТНИ</t>
  </si>
  <si>
    <t>АЕРОЗОЛНИ МАСКИ ЗА ВЪЗРАСТНИ /ИНХАЛАТОРНИ/</t>
  </si>
  <si>
    <t>ИНДИВИДУАЛЕН ТРЕНИРОВЪЧЕН СПИРОМЕТЪР 2500 МЛ.</t>
  </si>
  <si>
    <t>ИНДИВИДУАЛЕН ТРЕНИРОВЪЧЕН СПИРОМЕТЪР 5000 МЛ.</t>
  </si>
  <si>
    <t>ИНДИВИДУАЛЕН ТРЕНИРОВЪЧЕН СПИРОМЕТЪР ЗА ДЪЛБОКО ДИШАНЕ</t>
  </si>
  <si>
    <t>ИНДИВИДУАЛЕН ТРЕНИРОВЪЧЕН СПИРОМЕТЪР УВЕЛИЧАВАНЕ НА ВДИШВАНЕТО</t>
  </si>
  <si>
    <t>МАГНИТНА ПОДЛОЖКА ЗА ИНСТРУМЕНТИ 30 / 40 СМ, ЗА АВТОКЛАВНА СТЕРИЛИЗАЦИЯ</t>
  </si>
  <si>
    <t>МАГНИТНА ПЛОЧКА С РАЗМЕРИ 114 ММ X 75 ММ. С 4 МАГНИТНИ ЛЕНТИ ПО ДЪЛЖИНА, ЗА ОСТРИ И РЕЖЕЩИ ПРЕДМЕТИ</t>
  </si>
  <si>
    <t>ДЕФИБРИЛАТОРНИ ВЪЗГЛАВНИЧКИ 11,5 / 11,5</t>
  </si>
  <si>
    <t>ТЕРМОМЕТРИ ЦИФРОВИ С ИНДИВИДУАЛЕН НАКОНЕЧНИК</t>
  </si>
  <si>
    <t>ТЕРМОМЕТРИ АНАЛОГОВИ, БЕЗ ЖИВАК С ГАЛИСТАН</t>
  </si>
  <si>
    <t>Предпазен полиетиленов накрайник за ректален термометър</t>
  </si>
  <si>
    <t>АПАРАТИ ЗА ИЗМЕРВАНЕ НА КРЪВНО НАЛЯГАНЕ, КОМПЛЕКТ С ЕДНОШЛАУХОВ МАНШЕТ ЗА РЪКА И КАЛЪФ С ЦИП, СЪС СЛЕДНИТЕ ХАРАКТЕРИСТИКИ:  ГОЛЯМА, ЛЕСНА ЗА РАЗЧИТАНЕ СКАЛА С ДИАМЕТЪР ОКОЛО 64 ММ.; МЕМБРАНА, ИЗДЪРЖАЩА НА СВРЪХНАЛЯГАНЕ ДО 600 ММ Hg; ИЗПУСКАНЕ НА ВЪЗДУХА ЧРЕЗ ВЕНТИЛ; СПЕЦИАЛНА МЕДНО-БЕРИЛИЕВА ДИАФРАГМА; МАКСИМАЛНО ОТЧИТАНЕ 300 ММ Hg; ТОЧНОСТ + - 3 ММ Hg, МЕТАЛЕН КОРПУС; ЛАТЕКСОВА ПОМПА ЗА НАПОМПВАНЕ НА МАНШЕТА; ЕРГОНОМИЧНА ДРЪЖКА ОТ НЕРЪЖДАЕМА СТОМАНА; ГАРАНЦИЯ ЗА ТОЧНОСТ - МИН. 5 ГОДИНИ, АПАРАТИТЕ  ДА   БЪДАТ   СЪС  СЕРТИФИКАТ  И  СТИКЕР  ЗА  МЕТРОЛОГИЧНА  ПРОВЕРКА  С  ВАЛИДЕН  СРОК  МИН. 9  МЕСЕЦА</t>
  </si>
  <si>
    <t>ДИСПЕНСЕР ЗА ДЕЗИНФЕКТАНТ, АВТОКЛАВИРАЩ СЕ ПРИ 121°С</t>
  </si>
  <si>
    <t>1000 мл</t>
  </si>
  <si>
    <t>500  мл</t>
  </si>
  <si>
    <t>ЕДНОКРАТНИ ТУПФЕРИ ЗА ТОАЛЕТ НА УСТНА КУХИНА  С ГЛИЦЕРИН И ЛИМОНОВА КИСЕЛИНА</t>
  </si>
  <si>
    <t>ЕДНОКРАТНИ КЪРПИ С Р-Р 200 Х 300 ММ ЗА ОБТРИВАНЕ НА ПАЦИЕНТИ НАПОЕНИ С ПОЧИСТВАЩ ЛОСИОН</t>
  </si>
  <si>
    <t>ЕДНОКРАТНИ КЪРПИ ЗА ПОЧИСТВАНЕ НА ТЯЛО, ТИП РЪКАВИЦА</t>
  </si>
  <si>
    <t>БЪБРЕКОВИДНО ЛЕГЕНЧЕ МЕТАЛ 250 МЛ</t>
  </si>
  <si>
    <t>БЪБРЕКОВИДНО ЛЕГЕНЧЕ ЕДНОКРАТНО</t>
  </si>
  <si>
    <t>ГРАДУИРАНА КАНА - 2 Л.</t>
  </si>
  <si>
    <t>ФУНИЯ - ДИАМЕТЪР 150 ММ.</t>
  </si>
  <si>
    <t>ТАВА ЗА ИНСТРУМЕНТИ  220 Х 151 Х32 ММ</t>
  </si>
  <si>
    <t>Тавички за инструменти, набраздена основа, с ориен. р-ри 300x250x52 мм., автоклавираща се при 135°</t>
  </si>
  <si>
    <t>ТАВА ЗА ИНСТРУМЕНТИ  И ПРЕВРЪЗКИ  С ОРИЕНТ. Р-РИ 270 Х 180 Х41ММ</t>
  </si>
  <si>
    <t xml:space="preserve">МОБИЛНА СТОЙКА ЗА ИНФУЗИЯ ОТ НЕРЪЖДАЕМА СТОМАНА  С ПЛЪТНО СЕЧЕНИЕ, С ЧЕТИРИ МЕТАЛНИ КУКИ ЗА ИНФ. Р-РИ </t>
  </si>
  <si>
    <t>ТАБЛА ЗА МАНИПУЛАЦИИ, ПЛАСТМАСОВА ПОДЛЕЖАЩА НА ДЕЗИНФЕКЦИЯ С ОРИЕНТ. Р-РИ 400 Х 290 Х 21 ММ</t>
  </si>
  <si>
    <t>КУТИЯ ЗА ТАБЛЕТКИ С 4 ДЕЛЕНИЯ</t>
  </si>
  <si>
    <t xml:space="preserve">Органайзер за инструменти с ориент. р-ри  25 х 2.5 см </t>
  </si>
  <si>
    <t>ТЕКСТИЛНИ ЧАРШАФИ ЗА КОНТЕЙНЕРИ С РАЗМЕРИ 140 х 100 см от 100% памук</t>
  </si>
  <si>
    <t>СТЕРИЛНИ, ПОЛИЕТИЛЕНОВИ ЧУВАЛИ ЗА ЕНДОСКОПСКА КАМЕРА, С ОРИЕНТИРОВЪЧНИ Р-РИ 240 /17,5 СМ</t>
  </si>
  <si>
    <t>КОНТЕЙНЕР ЗА ОСТРИ И РЕЖЕЩИ ПРЕДМЕТИ, СЪС ЗАКЛЮЧВАЩИ СЕ КАПАЧКИ, АВТОКЛАВИРАЩИ СЕ ПРИ 134 ГР.</t>
  </si>
  <si>
    <t>ДО 1 Л.</t>
  </si>
  <si>
    <t>1,5 Л</t>
  </si>
  <si>
    <t>2 Л</t>
  </si>
  <si>
    <t>3 Л</t>
  </si>
  <si>
    <t>5 Л.</t>
  </si>
  <si>
    <t>7 Л.</t>
  </si>
  <si>
    <t>12 l.</t>
  </si>
  <si>
    <t>25 Л.</t>
  </si>
  <si>
    <t>60 Л.</t>
  </si>
  <si>
    <t>ЧУВАЛИ ЗА ОПАСНИ ОТПАДЪЦИ, АВТОКЛАВИРАЩИ СЕ ПРИ 134 ГР.</t>
  </si>
  <si>
    <t xml:space="preserve">ПЪЛНЕЖ ЗА ИЗТРИВАЛКИ </t>
  </si>
  <si>
    <t>44/115 СМ</t>
  </si>
  <si>
    <t>60/115 СМ</t>
  </si>
  <si>
    <t>90/115 СМ</t>
  </si>
  <si>
    <t>Метална рамка за антибактериална постелка, размери на рамката: 46 х 117 мм , подходяща за постелка с размери 44 х 115 мм</t>
  </si>
  <si>
    <t>Метална рамка за антибактериална постелка,размери на рамката: 62 х 117 мм , подходяща за постелка с размери 60 х 115 мм</t>
  </si>
  <si>
    <t>Метална рамка за антибактериална постелка,размери на рамката: 92 х 117 мм , подходяща за постелка с размери 90 х 115 мм</t>
  </si>
  <si>
    <t>Хирургически ножчета /сменяем накрайник/ съвместими или еквивалентни с ножчетата за машинка за обезкосмяване "3М" с подвижна глава</t>
  </si>
  <si>
    <t>Машинка за обезкосмяване, с възможност за почистване и дезинфекция; позиция на ножчето, намаляваща риска от порязване; с подвижна глава на машинката; със сигурно и безопасно ножче, подходящо да се използва за премахване на мокра и суха коса; със зарядно устройство и цикъл на зареждане до 30 мин.</t>
  </si>
  <si>
    <t>Електроден спрей, флакон от 250 мл.</t>
  </si>
  <si>
    <t>РАЗТВОР ЗА ПОЧИСТВАНЕ И ОВЛАЖНЯВАНЕ НА ХРОНИЧНИ РАНИ ОП. ОТ 350 МЛ.</t>
  </si>
  <si>
    <t>РАЗТВОР ЗА ПОЧИСТВАНЕ НА ТЯЛО, АКТИВЕН СРЕЩУ  MRSA, ОПАК. 1 Л.</t>
  </si>
  <si>
    <t>ГЕЛ ЗА РЕХИДРАТИРАНЕ И ОТСТРАНЯВАНЕ НА НЕКРОТИЧНА ТЪКАН, 25 ГР. /ОП.</t>
  </si>
  <si>
    <t>ГЕЛ ЗА ЕКГ ОП. ОТ 250 МЛ.</t>
  </si>
  <si>
    <t>ГЕЛ ЗА ЕХОКАРДИОГРАФИЯ ТУБА ОТ 5 Л.</t>
  </si>
  <si>
    <t>СПРЕЙ ЗА ЕКГ- ФЛАКОН ОТ 250 МЛ.</t>
  </si>
  <si>
    <t>НАТРОНКАЛК ТУБА ОТ 10 Л.</t>
  </si>
  <si>
    <t>ПЯНА ЗА ПОЧИСТВАНЕ НА КОЖА, ОП. ОТ 400 МЛ</t>
  </si>
  <si>
    <t>ШАМПОАН ЗА СУХА КОЖА С ПАНТЕНОЛ, ОП. ОТ 500 МЛ</t>
  </si>
  <si>
    <t xml:space="preserve">ПЯНА ОБРАЗУВАЩА ЗАЩИТЕН ФИЛМ, ПРЕДПАЗВАЩ ОТ ДЕКУБИТУС, ОП. ОТ 200 МЛ. </t>
  </si>
  <si>
    <t>КОНСУМАТИВИ И РЕАКТИВИ СЪВМЕСТИМИ С АПАРАТ ACL-TOP 500</t>
  </si>
  <si>
    <t xml:space="preserve"> DIRECT THROMBIN INHIBITOR ASSAY oт 1 до 50 мл</t>
  </si>
  <si>
    <t xml:space="preserve"> DTI DABIGATRAN CALIBRATORS KIT от 1 до 20 мл</t>
  </si>
  <si>
    <t>Dabigatran Controls от 1 до 10 мл</t>
  </si>
  <si>
    <t xml:space="preserve">КОНСУМАТИВИ И РЕАКТИВИ СЪВМЕСТИМИ С АПАРАТ  INNOVANCE PFA-200 </t>
  </si>
  <si>
    <t>AGR/ COLLAGEN/ EPI test cartridge oпаковка от 1 до 50 касети</t>
  </si>
  <si>
    <t>AGR/ COLLAGEN/ADP test cartridge oпаковка от 1 до 50 касети</t>
  </si>
  <si>
    <t>AGR/ INNOCANCE PFA 2Y test cartridge oпаковка от 1 до 50 касети</t>
  </si>
  <si>
    <t>AGR/ TRIGGER SOLUTION  oпаковка от 1 до 40 броя</t>
  </si>
  <si>
    <t>Cleaning Pads oпаковка от 1 до 35 броя</t>
  </si>
  <si>
    <t>AGR/ PRIMING CARTRIGES oпаковка от 1 до 10 броя</t>
  </si>
  <si>
    <t>AGR/ VACUUM TEST CUPS oпаковка от 1 до 35 броя</t>
  </si>
  <si>
    <t>AGR/ PRIMTER PAPER oпаковка от 1 до 10 броя</t>
  </si>
  <si>
    <t>Trigger solution check card pack oпаковка от 1 до 100 броя</t>
  </si>
  <si>
    <t>Cartridges опаковка от1 до 5 броя</t>
  </si>
  <si>
    <t>AGR/ SPARE O-RINGS опаковка от 1 до 2 броя</t>
  </si>
  <si>
    <t>AGR/ O-RING SERVICE TOOL опаковка от 1 до 2 броя</t>
  </si>
  <si>
    <t>МУЛТИ КАЛИБРАТОР (ензими, субстрати, липиди, желязо-ферен, ферозин и др.), съвместим с апарат ARCHITECT plus ci 4100, опак.от 1 мл до 5 мл.</t>
  </si>
  <si>
    <t>Мярка</t>
  </si>
  <si>
    <r>
      <t xml:space="preserve">Производи-     тел на медицинс-кото изделие  и  принад-лежност по смисъла на ЗМИ, и държава на производст-во </t>
    </r>
    <r>
      <rPr>
        <i/>
        <sz val="12"/>
        <rFont val="Times New Roman"/>
        <family val="1"/>
      </rPr>
      <t>/попълва се за номенклату-ра и единици към номенклатурата/</t>
    </r>
  </si>
  <si>
    <r>
      <t xml:space="preserve">Търговско наименование </t>
    </r>
    <r>
      <rPr>
        <i/>
        <sz val="12"/>
        <rFont val="Times New Roman"/>
        <family val="1"/>
      </rPr>
      <t>/попълва се за номенклатура и единици към номенклату-рата/</t>
    </r>
  </si>
  <si>
    <r>
      <t xml:space="preserve">Каталожен номер </t>
    </r>
    <r>
      <rPr>
        <i/>
        <sz val="12"/>
        <rFont val="Times New Roman"/>
        <family val="1"/>
      </rPr>
      <t>/попълва се за номенклатура и единици към номенклату-рата/</t>
    </r>
  </si>
  <si>
    <t>Прогнозно количество, съгласно посочената мярка в колона №3</t>
  </si>
  <si>
    <r>
      <t xml:space="preserve">Цена на мярката посочена в колона 3  в лв. без ДДС </t>
    </r>
    <r>
      <rPr>
        <i/>
        <sz val="12"/>
        <rFont val="Times New Roman"/>
        <family val="1"/>
      </rPr>
      <t>/попълва се за номенк-латура и единици към номенкла-турата/</t>
    </r>
  </si>
  <si>
    <r>
      <t xml:space="preserve">Обща цена за единица към номенк-латура в лв. без ДДС </t>
    </r>
    <r>
      <rPr>
        <i/>
        <sz val="12"/>
        <rFont val="Times New Roman"/>
        <family val="1"/>
      </rPr>
      <t>/попълва се за единици към номенкла-тура/</t>
    </r>
  </si>
  <si>
    <r>
      <t xml:space="preserve">Количество и/или брой в оферираната опаковка </t>
    </r>
    <r>
      <rPr>
        <i/>
        <sz val="12"/>
        <rFont val="Times New Roman"/>
        <family val="1"/>
      </rPr>
      <t>/попълва се за номенк-латура и единици към номенклату-рата/</t>
    </r>
  </si>
  <si>
    <r>
      <t xml:space="preserve">Цена за офери-раната опаков-ка в колона № 11 в лв. без ДДС </t>
    </r>
    <r>
      <rPr>
        <i/>
        <sz val="12"/>
        <rFont val="Times New Roman"/>
        <family val="1"/>
      </rPr>
      <t>/попълва се за номенк-латура и единици към номенк-ла-турата/</t>
    </r>
  </si>
  <si>
    <t>брой</t>
  </si>
  <si>
    <t>пълнител</t>
  </si>
  <si>
    <t>комплект</t>
  </si>
  <si>
    <t>опаковка</t>
  </si>
  <si>
    <t>литър</t>
  </si>
  <si>
    <t>милилитър</t>
  </si>
  <si>
    <t>20</t>
  </si>
  <si>
    <t>"ИНФОМЕД" ЕООД</t>
  </si>
  <si>
    <t>OLYMPUS, Япония</t>
  </si>
  <si>
    <t>HX-110UR</t>
  </si>
  <si>
    <t>N1085430</t>
  </si>
  <si>
    <t>HX-610-090</t>
  </si>
  <si>
    <t>N1085530</t>
  </si>
  <si>
    <t>HX-610-090L</t>
  </si>
  <si>
    <t>N1085930</t>
  </si>
  <si>
    <t>HX-610-135</t>
  </si>
  <si>
    <t>HX-610-135L</t>
  </si>
  <si>
    <t>N2303930</t>
  </si>
  <si>
    <t>MAJ-254</t>
  </si>
  <si>
    <t>Kimberly-Clark/ Halyard, САЩ</t>
  </si>
  <si>
    <t>ПЕГ</t>
  </si>
  <si>
    <t>0644-20</t>
  </si>
  <si>
    <t>FB-25K-1.B FORCEPS FENESTRATED</t>
  </si>
  <si>
    <t>FB-28U-1.B FORCEPS FENESTRATED</t>
  </si>
  <si>
    <t>B-V232P-A Balloon Catheter</t>
  </si>
  <si>
    <t>N3524030</t>
  </si>
  <si>
    <t>MB-142 AUTOCLAVABLE MOUTHPIECE</t>
  </si>
  <si>
    <t>Merete, Германия</t>
  </si>
  <si>
    <t>Camera Drape</t>
  </si>
  <si>
    <t>"МЕДИКАЛПАРК" ЕООД</t>
  </si>
  <si>
    <t>MEDBAR – Турция</t>
  </si>
  <si>
    <t>Хирур-гични четки/ гъба за ръце – сухи стерилни</t>
  </si>
  <si>
    <t>205-03</t>
  </si>
  <si>
    <t>50 бр.в кутия</t>
  </si>
  <si>
    <t>Стерилен калъф за камера</t>
  </si>
  <si>
    <t>202-01</t>
  </si>
  <si>
    <t>"ЕЛПАК-ЛИЗИНГ" ЕООД</t>
  </si>
  <si>
    <t>FAZZINI, Италия</t>
  </si>
  <si>
    <t>I.V.Stand</t>
  </si>
  <si>
    <t>02.694.85</t>
  </si>
  <si>
    <t>Ultragel Hungary 2000, Унгария</t>
  </si>
  <si>
    <t>CONTIGEL</t>
  </si>
  <si>
    <t>EG260</t>
  </si>
  <si>
    <t>"ЕКОС МЕДИКА" ООД</t>
  </si>
  <si>
    <t xml:space="preserve">Ethicon Inc. САЩ (J&amp;J)                 </t>
  </si>
  <si>
    <t>Blake Drain</t>
  </si>
  <si>
    <t>10бр/кут</t>
  </si>
  <si>
    <t>J - vac Reservoir</t>
  </si>
  <si>
    <t xml:space="preserve">Ethicon Endo-Surgery САЩ (J&amp;J)                 </t>
  </si>
  <si>
    <t>Ultracision 36 cm Harmonic ACE curved shears</t>
  </si>
  <si>
    <t>ACE36E</t>
  </si>
  <si>
    <t>6бр/кут</t>
  </si>
  <si>
    <t xml:space="preserve">J.Brosh Ind. Group Ltd, Израел </t>
  </si>
  <si>
    <t>Чували за опасни отпадъци</t>
  </si>
  <si>
    <t>BAG 72X110</t>
  </si>
  <si>
    <t>250бр/оп</t>
  </si>
  <si>
    <t>Sogeva Srl.                        Италия</t>
  </si>
  <si>
    <t>Decontaminating Mat</t>
  </si>
  <si>
    <t>TAPPETOB45</t>
  </si>
  <si>
    <t>30 листа/опаковка</t>
  </si>
  <si>
    <t>TAPPETOB60</t>
  </si>
  <si>
    <t>TAPPETOB90</t>
  </si>
  <si>
    <t>Smith &amp; Nephew Medical Ltd, UK</t>
  </si>
  <si>
    <t>Intrasite Gel 25 g Aplipak</t>
  </si>
  <si>
    <t>"МЕДИЦИНСКА ТЕХНИКА ИНЖЕНЕРИНГ" ООД</t>
  </si>
  <si>
    <t>Coloplast-Porges /Дания-Франция/</t>
  </si>
  <si>
    <t>T-drain /Biliary drainage/</t>
  </si>
  <si>
    <t>GC3009-GC3024</t>
  </si>
  <si>
    <t>GC6012-GC6016</t>
  </si>
  <si>
    <t>Oesophageal catheter /Blakemore sengstaken catheter/</t>
  </si>
  <si>
    <t>LB7115             LB7118             LB7121</t>
  </si>
  <si>
    <t>KDM-Германия</t>
  </si>
  <si>
    <t xml:space="preserve">Игла спинална KD-Fine S </t>
  </si>
  <si>
    <t>Игла спинална KD-Fine S 26G /0.45х88/50бр.</t>
  </si>
  <si>
    <t>Игла спинална KD-Fine S 27G /0.40x88/50бр.</t>
  </si>
  <si>
    <t>Pajunk-Германия</t>
  </si>
  <si>
    <t>Sprotte cannula</t>
  </si>
  <si>
    <t>021151-30C</t>
  </si>
  <si>
    <t>Sprotte cannula 2G</t>
  </si>
  <si>
    <t>501251-29A</t>
  </si>
  <si>
    <t>031251-29A</t>
  </si>
  <si>
    <t>121251-27A</t>
  </si>
  <si>
    <t>Sterylab-Италия</t>
  </si>
  <si>
    <t>Ver-Flow</t>
  </si>
  <si>
    <t>VRF1412</t>
  </si>
  <si>
    <t xml:space="preserve">Leonhard Lang -Австрия </t>
  </si>
  <si>
    <t xml:space="preserve">Skintact easy beat defibrilation pads, 1 чифт </t>
  </si>
  <si>
    <t>DF01</t>
  </si>
  <si>
    <t>HHH- Германия</t>
  </si>
  <si>
    <t>Предпазител полиетиленов за ректален термометър</t>
  </si>
  <si>
    <t xml:space="preserve">Тампон еднократен за тоалет на устна кухина с глицерин и лимонена киселина /оп,3бр./75бр.кут.
</t>
  </si>
  <si>
    <t xml:space="preserve">Кутия за медикаменти с 4 сектора
</t>
  </si>
  <si>
    <t>Skintact Easy drape</t>
  </si>
  <si>
    <t>AP Medical, Италия</t>
  </si>
  <si>
    <t>Контейнер за остри и режещи предмети, 1 л</t>
  </si>
  <si>
    <t>148/006100100</t>
  </si>
  <si>
    <t>Контейнер за остри и режещи предмети, 1.5 л</t>
  </si>
  <si>
    <t>148/003201400</t>
  </si>
  <si>
    <t>Контейнер за остри и режещи предмети, 2 л</t>
  </si>
  <si>
    <t>148/003301400</t>
  </si>
  <si>
    <t>Контейнер за остри и режещи предмети, 3 л</t>
  </si>
  <si>
    <t>148/003802300</t>
  </si>
  <si>
    <t>Контейнер за остри и режещи предмети, 5 л</t>
  </si>
  <si>
    <t>148/003101400</t>
  </si>
  <si>
    <t>Контейнер за остри и режещи предмети, 7 л</t>
  </si>
  <si>
    <t>148/003402400</t>
  </si>
  <si>
    <t>Контейнер за остри и режещи предмети, 12 л</t>
  </si>
  <si>
    <t>148/003501400</t>
  </si>
  <si>
    <t>Контейнер за остри и режещи предмети, 25 л</t>
  </si>
  <si>
    <t>148/002522300</t>
  </si>
  <si>
    <t>Контейнер за остри и режещи предмети, 60 л</t>
  </si>
  <si>
    <t>148/005430018</t>
  </si>
  <si>
    <t>Multimat</t>
  </si>
  <si>
    <t>MMB45</t>
  </si>
  <si>
    <t>MMB60</t>
  </si>
  <si>
    <t>MMB90</t>
  </si>
  <si>
    <t>Metalic frame for Multimat</t>
  </si>
  <si>
    <t>PAL45</t>
  </si>
  <si>
    <t>PAL60</t>
  </si>
  <si>
    <t>PAL90</t>
  </si>
  <si>
    <t>Ceracarta - Италия</t>
  </si>
  <si>
    <t>Спрей ЕКГ 250 мл</t>
  </si>
  <si>
    <t xml:space="preserve">Гел ЕКГ- 260гр.
</t>
  </si>
  <si>
    <t>Гел ултразвуков 5л.</t>
  </si>
  <si>
    <t>Medisize/ W.R.Grace S.A- France .</t>
  </si>
  <si>
    <t>SODASORB Medisize абсорбент на въглероден двуокис , в опаковка от 10 л</t>
  </si>
  <si>
    <t>"ТОП-ДИАГНОСТИКА" ООД</t>
  </si>
  <si>
    <t>INSTRUMENTATION LABORATORY</t>
  </si>
  <si>
    <t xml:space="preserve">HemosIL Direct Thrombin Inhibitor Assay                 </t>
  </si>
  <si>
    <t>36,8548</t>
  </si>
  <si>
    <t>3x2 mL+3x2.2 mL + 3x2 mL</t>
  </si>
  <si>
    <t xml:space="preserve">HemosIL Dabigatran Calibrator                         </t>
  </si>
  <si>
    <t>30,4667</t>
  </si>
  <si>
    <t>5x2 mL + 5x1mL</t>
  </si>
  <si>
    <t>HemosIL Dabigatran Control                        </t>
  </si>
  <si>
    <t>34,3000</t>
  </si>
  <si>
    <t>5x1 mL + 5x1 mL</t>
  </si>
  <si>
    <t>"ХИМТЕКС" ООД</t>
  </si>
  <si>
    <t>Асистент</t>
  </si>
  <si>
    <t>термометри</t>
  </si>
  <si>
    <t>бъбрековидно легенче</t>
  </si>
  <si>
    <t>Бурнас медикалс</t>
  </si>
  <si>
    <t>127.009</t>
  </si>
  <si>
    <t>Делталаб</t>
  </si>
  <si>
    <t>мензура</t>
  </si>
  <si>
    <t>фуния</t>
  </si>
  <si>
    <t>вана</t>
  </si>
  <si>
    <t>диспенсер</t>
  </si>
  <si>
    <t>контейнер</t>
  </si>
  <si>
    <t>гел ЕКГ</t>
  </si>
  <si>
    <t>104.004</t>
  </si>
  <si>
    <t>Панреак</t>
  </si>
  <si>
    <t>натронкалк</t>
  </si>
  <si>
    <t>"ПАРАМЕДИКА" ООД</t>
  </si>
  <si>
    <t>Telic-Испания</t>
  </si>
  <si>
    <t>DESFI DORMO</t>
  </si>
  <si>
    <t>ED-1010</t>
  </si>
  <si>
    <t>Geninpex-Италия</t>
  </si>
  <si>
    <t>Saluber</t>
  </si>
  <si>
    <t>DK-450</t>
  </si>
  <si>
    <t>DK-600</t>
  </si>
  <si>
    <t>DK-900</t>
  </si>
  <si>
    <t>TRANSONIC GEL</t>
  </si>
  <si>
    <t>G-15/5RB</t>
  </si>
  <si>
    <t>"БУЛМЕД 2000" ЕООД</t>
  </si>
  <si>
    <t>BODE CHEMIE GmbH- Германия</t>
  </si>
  <si>
    <t>Eurodispenser 1  Plus</t>
  </si>
  <si>
    <t>"РСР" ЕООД</t>
  </si>
  <si>
    <t>Ковидиен, САЩ</t>
  </si>
  <si>
    <t>ДиЕсТи серия Джиа ушивател</t>
  </si>
  <si>
    <t>GIA6025S / GIA6038S / GIA6048S</t>
  </si>
  <si>
    <t>GIA6025L / GIA6038L / GIA6048L</t>
  </si>
  <si>
    <t>GIA8025S / GIA8038S / GIA8048S</t>
  </si>
  <si>
    <t>GIA8025L / GIA8038L / GIA8048L</t>
  </si>
  <si>
    <t>GIA10038S / GIA10048S</t>
  </si>
  <si>
    <t>GIA10038L / GIA10048L</t>
  </si>
  <si>
    <t>Конватек, САЩ</t>
  </si>
  <si>
    <t>Естиим Уан-пиис дрейнабал пауч</t>
  </si>
  <si>
    <t>Версапорт Ве 2</t>
  </si>
  <si>
    <t>179094F</t>
  </si>
  <si>
    <t>179096PF</t>
  </si>
  <si>
    <t>"СОФИНФОРМПРОДУКТ-ГРОЗДАНОВ" ЕООД</t>
  </si>
  <si>
    <t>Rudolf Riester GmbH, Германия</t>
  </si>
  <si>
    <t>Riester Precisa N</t>
  </si>
  <si>
    <t>"ИСТЛИНК БЪЛГАРИЯ" ЕООД</t>
  </si>
  <si>
    <t>Джандзян Стар Ентърпрайз Ко. Лтд. - ДСЕ,НРКитай</t>
  </si>
  <si>
    <t>Дренаж кер латекс  №8-24</t>
  </si>
  <si>
    <t>Чангджоу Хуанканг Медикал Дивайс Ко. Лтд. - ЧХМД, НРКитай</t>
  </si>
  <si>
    <t>Сонда назодуоденална 125 см №16-20</t>
  </si>
  <si>
    <t>200257/НК-С03</t>
  </si>
  <si>
    <t>Иригатори - еднократни</t>
  </si>
  <si>
    <t>БФМА- Баоинг Фуканг Медикал Аплайанс Ко., Лтд</t>
  </si>
  <si>
    <t>Шпатули дървени нестерилни</t>
  </si>
  <si>
    <t>ШЛМА – Шанхай Литу Медикал Аплаянсис Ко. Лтд, Китай</t>
  </si>
  <si>
    <t>Гел за ЕКГ 250мл</t>
  </si>
  <si>
    <t>2002772/неутрална опаковка</t>
  </si>
  <si>
    <t>"МАРВЕНА ДИАГНОСТИКА" ООД</t>
  </si>
  <si>
    <t>Siemens Healthcare Diagnostics Products GmbH</t>
  </si>
  <si>
    <t xml:space="preserve">AGR/ COLLAGEN/ EPI test cartridge </t>
  </si>
  <si>
    <t>B 4170–20</t>
  </si>
  <si>
    <t>20 броя</t>
  </si>
  <si>
    <t>AGR/ COLLAGEN/ADP test cartridge</t>
  </si>
  <si>
    <t>B 4170–21</t>
  </si>
  <si>
    <t>AGR/ INNOCANCE PFA 2Y</t>
  </si>
  <si>
    <t>B 4170-22</t>
  </si>
  <si>
    <t xml:space="preserve">AGR/ TRIGGER SOLUTION </t>
  </si>
  <si>
    <t>B 4170-50</t>
  </si>
  <si>
    <t>3х11мл</t>
  </si>
  <si>
    <t>Cleaning Pads</t>
  </si>
  <si>
    <t>B 4170–73</t>
  </si>
  <si>
    <t>35 броя</t>
  </si>
  <si>
    <t>AGR/ PRIMING CARTRIGES</t>
  </si>
  <si>
    <t>B 4170–74</t>
  </si>
  <si>
    <t>10 броя</t>
  </si>
  <si>
    <t>AGR/ VACUUM TEST CUPS</t>
  </si>
  <si>
    <t>B 4170–75</t>
  </si>
  <si>
    <t>AGR/ PRIMTER PAPER</t>
  </si>
  <si>
    <t>B4170-71</t>
  </si>
  <si>
    <t>Trigger solution check card pack</t>
  </si>
  <si>
    <t>100 броя</t>
  </si>
  <si>
    <t>Cartridges</t>
  </si>
  <si>
    <t>B 4170–70</t>
  </si>
  <si>
    <t>5 броя</t>
  </si>
  <si>
    <t xml:space="preserve">AGR/ SPARE O-RINGS </t>
  </si>
  <si>
    <t>B 4170–78</t>
  </si>
  <si>
    <t>2 броя</t>
  </si>
  <si>
    <t xml:space="preserve">AGR/ O-RING SERVICE TOOL </t>
  </si>
  <si>
    <t>B 4170–77</t>
  </si>
  <si>
    <t>1 бр.</t>
  </si>
  <si>
    <t>"СЕРВИЗМЕД" ООД</t>
  </si>
  <si>
    <t>3M Health Care - САЩ</t>
  </si>
  <si>
    <t>Defi Pads</t>
  </si>
  <si>
    <t>2345N</t>
  </si>
  <si>
    <t>CAMERA/LASER DRAPE</t>
  </si>
  <si>
    <t>1100Е</t>
  </si>
  <si>
    <t>Surgical clipper blade assy.</t>
  </si>
  <si>
    <t>Surgical clipper body and charger</t>
  </si>
  <si>
    <t>"МЕДИКАРД" ООД</t>
  </si>
  <si>
    <t>Covidein - САЩ</t>
  </si>
  <si>
    <t>Dual Lumen Stomach Tube</t>
  </si>
  <si>
    <t>GIA Stapler</t>
  </si>
  <si>
    <t>GIA6025S, GIA6038S, GIA6048S</t>
  </si>
  <si>
    <t>GIA Loading Unit</t>
  </si>
  <si>
    <t>GIA6025L, GIA6038L, GIA6048L</t>
  </si>
  <si>
    <t xml:space="preserve"> GIA8038S, GIA8048S</t>
  </si>
  <si>
    <t>GIA8038L, GIA8048L</t>
  </si>
  <si>
    <t>GIA10038S, GIA10048S</t>
  </si>
  <si>
    <t>GIA10038L, GIA10048L</t>
  </si>
  <si>
    <t>Insufflation needle</t>
  </si>
  <si>
    <t>S100000</t>
  </si>
  <si>
    <t>Versaport</t>
  </si>
  <si>
    <t>179096P</t>
  </si>
  <si>
    <t>116 INST DRAPE MAG</t>
  </si>
  <si>
    <t>2571 INST ORGANIZER X108</t>
  </si>
  <si>
    <t>"МЕДИЛОН" ЕООД</t>
  </si>
  <si>
    <t>Zoll Medical Corporation, САЩ</t>
  </si>
  <si>
    <t>Stat Padz мултифункционални електроди</t>
  </si>
  <si>
    <t>8900-4003</t>
  </si>
  <si>
    <t>"ДИАМЕД" ООД</t>
  </si>
  <si>
    <t>Rex Medical, САЩ</t>
  </si>
  <si>
    <t>35206070E</t>
  </si>
  <si>
    <t>BD,  САЩ</t>
  </si>
  <si>
    <t>"СОФАРМА ТРЕЙДИНГ" АД</t>
  </si>
  <si>
    <t>МОМИНА КРЕПОСТ АД-В.Търново, P България</t>
  </si>
  <si>
    <t>СОНДА ГАСТР.ЛЕВИН No20 - М. крепост</t>
  </si>
  <si>
    <t>Продуктът няма каталожен номер</t>
  </si>
  <si>
    <t>JOHNSON &amp; JOHNSON, Словения</t>
  </si>
  <si>
    <t>БИОПСИЧЕН ФОРЦЕПС ЗА ЕДНОКРАТНА УПОТРЕБА</t>
  </si>
  <si>
    <t>504***
502***</t>
  </si>
  <si>
    <t>Paul Hartmann AG - Германия</t>
  </si>
  <si>
    <t>ХАРТМАН ШПАТУЛА  Дървена за език х 100-968900</t>
  </si>
  <si>
    <t>100 бр.</t>
  </si>
  <si>
    <t>ХАРТМАН ТУПФЕРИ PAGAVIT еднокр. за тоалетна устн. кухина с глицерин и лим.киселина 25х 3 -9995811</t>
  </si>
  <si>
    <t>25х3 бр.</t>
  </si>
  <si>
    <t>ХАРТМАН МЕНАЛИНД PROF. КЪРПИ за обтрив. на пациенти със сапун х 50бр - 995038</t>
  </si>
  <si>
    <t>50 бр.</t>
  </si>
  <si>
    <t>ХАРТМАН КЪРПИ ТИП РЪКАВИЦА Valaclean basic за тяло х 50бр. - 992245</t>
  </si>
  <si>
    <t>ХАРТМАН ПОКРИВАЛО за кабели, прозрачно, стер.,13см х250см х 1- 258266</t>
  </si>
  <si>
    <t>70 бр.</t>
  </si>
  <si>
    <t>ХАРТМАН МЕНАЛИНД PROF. ПЯНА за почистване на кожата х 400мл -995029</t>
  </si>
  <si>
    <t>ХАРТМАН МЕНАЛИНД PROF. ШАМПОАН с пантенол х 500мл -995030</t>
  </si>
  <si>
    <t>ХАРТМАН МЕНАЛИНД PROF. КРЕМ за защита на кожата х 200мл 995035</t>
  </si>
  <si>
    <t>Abbott Laboratories/Германия</t>
  </si>
  <si>
    <t>АБОТ ЛАБ.Архитект Мултикалибратор (МСС), 6 х 5 ml-1E6505</t>
  </si>
  <si>
    <t>1E6505</t>
  </si>
  <si>
    <t>3x5ml</t>
  </si>
  <si>
    <t>"ГЮС" ООД</t>
  </si>
  <si>
    <t>Smiths Medical Int., Великобритания</t>
  </si>
  <si>
    <t>Soda Sorb</t>
  </si>
  <si>
    <t>"АКВАХИМ" АД</t>
  </si>
  <si>
    <t>NEX Medical Италия</t>
  </si>
  <si>
    <t>Сухи стер. хир. четки за ръце</t>
  </si>
  <si>
    <t>NEX-D1</t>
  </si>
  <si>
    <t>100 бр./оп.</t>
  </si>
  <si>
    <t xml:space="preserve">Gungzhou Fortunique Limited    Китай  / Premier Guard International Хон Конг </t>
  </si>
  <si>
    <t>Стер., ПЕ покривало за ендоскопска камера с размери 18 х 240 см</t>
  </si>
  <si>
    <t>10-1108EU</t>
  </si>
  <si>
    <t>10 бр./оп.</t>
  </si>
  <si>
    <t>NITRITEX Англия</t>
  </si>
  <si>
    <t>Supatack</t>
  </si>
  <si>
    <t>STB1845</t>
  </si>
  <si>
    <t>4 бр./оп.</t>
  </si>
  <si>
    <t>STB2645</t>
  </si>
  <si>
    <t>STB3645</t>
  </si>
  <si>
    <t>"СОЛОМЕД" ООД</t>
  </si>
  <si>
    <t>Teleflex Medica</t>
  </si>
  <si>
    <t>Bbraun Melsungen,Germany</t>
  </si>
  <si>
    <t>Duodenal probe Ch. 16, 122 cm</t>
  </si>
  <si>
    <t>Duodenal probe Ch. 14, 122 cm</t>
  </si>
  <si>
    <t>Duodenal probe Ch. 18, 122 cm</t>
  </si>
  <si>
    <t>Teleflex Medical - САЩ</t>
  </si>
  <si>
    <t>Sengstaken tube</t>
  </si>
  <si>
    <t>SPINOCAN G 25 x 4 3/4", 0.53 x 120 mm</t>
  </si>
  <si>
    <t>4505913-13 4506090-13</t>
  </si>
  <si>
    <t>SPINOCAN G 26 x 3½", 0.47 x 88 mm</t>
  </si>
  <si>
    <t>4502906-01</t>
  </si>
  <si>
    <t>SPINOCAN G 27 x 3½", 0.42 x 88 mm</t>
  </si>
  <si>
    <t>4503902-01</t>
  </si>
  <si>
    <t>PENCAN G 22 x 3½", 0.73 x 88 mm</t>
  </si>
  <si>
    <t>4502035-13</t>
  </si>
  <si>
    <t>PENCAN G 25 x 3½", 0.53 x 88 mm</t>
  </si>
  <si>
    <t>4502019-01</t>
  </si>
  <si>
    <t>Pencan G 25, 120 mm</t>
  </si>
  <si>
    <t>4502120 - 13</t>
  </si>
  <si>
    <t>PENCAN G 27 x 3½", 0.42 x 88 mm</t>
  </si>
  <si>
    <t>4502027-01</t>
  </si>
  <si>
    <t>Пластимед, турция</t>
  </si>
  <si>
    <t>Иригатор-еднократен</t>
  </si>
  <si>
    <t>Aesculap AG, Германия</t>
  </si>
  <si>
    <t>Еднокр. ендоскопска торбичка, 90Х150 мм., 260 мл.</t>
  </si>
  <si>
    <t>EJ023SU</t>
  </si>
  <si>
    <t>Форцепс,монополярен,граспиращ,прав,310мм,назъбен,5мм диам.</t>
  </si>
  <si>
    <t>PM621R</t>
  </si>
  <si>
    <t>Изолационна външна тръба 10/10MM 31CM</t>
  </si>
  <si>
    <t>PM974R</t>
  </si>
  <si>
    <t>Вложка тип "челюст" за форцепс PO004R</t>
  </si>
  <si>
    <t>PO603R</t>
  </si>
  <si>
    <t>Изолационна външна тръба, 5/5 мм., 310 мм.</t>
  </si>
  <si>
    <t>PM973R</t>
  </si>
  <si>
    <t>Вложка тип "челюст" за форцепс по Мериленд, 5 мм., 310 мм.</t>
  </si>
  <si>
    <t>PO608R</t>
  </si>
  <si>
    <t>Форцепс, по Крос-Олми, монополярен,извит,310мм,назъбен, 5мм диам.</t>
  </si>
  <si>
    <t>PO740R</t>
  </si>
  <si>
    <t>Работна челюст  за PO128R</t>
  </si>
  <si>
    <t>PO647R</t>
  </si>
  <si>
    <t>Работна челюст за PO212R</t>
  </si>
  <si>
    <t>PO765R</t>
  </si>
  <si>
    <t>Вложка за биполярен дисектор F.PM108R</t>
  </si>
  <si>
    <t>PM612R</t>
  </si>
  <si>
    <t>Изолационна външна тръба, 10/10 мм., 37 см.</t>
  </si>
  <si>
    <t>PM977R</t>
  </si>
  <si>
    <t>Монополярна дръжка</t>
  </si>
  <si>
    <t>PO958R</t>
  </si>
  <si>
    <t>Монополярна дръжка със заключващ механизъм</t>
  </si>
  <si>
    <t>PO959R</t>
  </si>
  <si>
    <t>Клипапликатор за титан. клипси, средни, ендоскопски</t>
  </si>
  <si>
    <t>PL504R</t>
  </si>
  <si>
    <t>Клипапликатор за клипси PL568T</t>
  </si>
  <si>
    <t>PL503R</t>
  </si>
  <si>
    <t>Лигатурни клипси размер M/L 96 бр.(12 маг. х 8 бр.)</t>
  </si>
  <si>
    <t>PL569T</t>
  </si>
  <si>
    <t>Лигатурни клипси SM (12 маг.х 12 бр.)</t>
  </si>
  <si>
    <t>PL572T</t>
  </si>
  <si>
    <t>Метална четка за почистване на инструменти</t>
  </si>
  <si>
    <t>GK299</t>
  </si>
  <si>
    <t>Bbraun Surgical</t>
  </si>
  <si>
    <t>Ventrofil</t>
  </si>
  <si>
    <t>Керамичен електрод, J-образен</t>
  </si>
  <si>
    <t>GK383R</t>
  </si>
  <si>
    <t>Керамичен електрод, L-образен</t>
  </si>
  <si>
    <t>GK384R</t>
  </si>
  <si>
    <t>Teleflex Medical</t>
  </si>
  <si>
    <t>MASK, AEROSOL</t>
  </si>
  <si>
    <t>VOLDYNE 2500</t>
  </si>
  <si>
    <t>VOLDYNE 5000</t>
  </si>
  <si>
    <t>INCENTIVE SPIROMETER</t>
  </si>
  <si>
    <t>TRIFLO II</t>
  </si>
  <si>
    <t>OR-magnet</t>
  </si>
  <si>
    <t>Microlife</t>
  </si>
  <si>
    <t>ТЕРМОМЕТРИ ЦИФРОВИ</t>
  </si>
  <si>
    <t>АПАРАТИ ЗА ИЗМЕРВАНЕ НА КРЪВНО НАЛЯГАНЕ</t>
  </si>
  <si>
    <t>Медиком Холандия</t>
  </si>
  <si>
    <t>Сейфтаач Кърпа за баня на пациенти</t>
  </si>
  <si>
    <t>Сейфтач Ръкавица за измиване на пациенти</t>
  </si>
  <si>
    <t>BRAUNOSTAT U, Infusion stand</t>
  </si>
  <si>
    <t>Teкстилен чаршаф за контeйнер, 140x100 см 100% памук</t>
  </si>
  <si>
    <t>JF511</t>
  </si>
  <si>
    <t>Дина Хитекс Чехия</t>
  </si>
  <si>
    <t>Калъф за ендоскопска камера 14х250</t>
  </si>
  <si>
    <t>80-0101-S</t>
  </si>
  <si>
    <t>АВ Медикал Чехия</t>
  </si>
  <si>
    <t>Антибактериални адхезивни икилими 45х115 см</t>
  </si>
  <si>
    <t>N/A</t>
  </si>
  <si>
    <t>Антибактериални адхезивни икилими 60х115 см</t>
  </si>
  <si>
    <t>Антибактериални адхезивни икилими 90х115 см</t>
  </si>
  <si>
    <t>Рамка за анитбактериални килими 45х115</t>
  </si>
  <si>
    <t>Рамка за анитбактериални килими 60 х115</t>
  </si>
  <si>
    <t>Рамка за анитбактериални килими 90 х115</t>
  </si>
  <si>
    <t>BBraun Melsungen,Germany</t>
  </si>
  <si>
    <t>Prontosan Sol.350ml</t>
  </si>
  <si>
    <t>Prontoderm 1l</t>
  </si>
  <si>
    <t>Тюркуаз, Турция</t>
  </si>
  <si>
    <t>ЕКГ гел 250мл</t>
  </si>
  <si>
    <t>EG-001</t>
  </si>
  <si>
    <t>УЗ гел 1 литър</t>
  </si>
  <si>
    <t>UG-002</t>
  </si>
  <si>
    <t>1 литър</t>
  </si>
  <si>
    <t>Дрегер, Германия</t>
  </si>
  <si>
    <t>Drägersorb 800 Plus</t>
  </si>
  <si>
    <t>MX00001</t>
  </si>
  <si>
    <t>2 туби от 5 л.</t>
  </si>
  <si>
    <t>Кла-сиране</t>
  </si>
  <si>
    <t>1 място</t>
  </si>
  <si>
    <r>
      <t xml:space="preserve">Обща цена за номенк-латура в лв. без ДДС </t>
    </r>
    <r>
      <rPr>
        <b/>
        <i/>
        <sz val="12"/>
        <rFont val="Times New Roman"/>
        <family val="1"/>
      </rPr>
      <t>/попълва се само за номенклатури/</t>
    </r>
  </si>
  <si>
    <t>2 място</t>
  </si>
  <si>
    <t>3 място</t>
  </si>
  <si>
    <t>Option™ ELITE</t>
  </si>
  <si>
    <t>BD E-Z Scrub™</t>
  </si>
  <si>
    <t>4 място</t>
  </si>
  <si>
    <t>5 място</t>
  </si>
  <si>
    <t>6 място</t>
  </si>
  <si>
    <t>7 място</t>
  </si>
  <si>
    <t>брой кутия</t>
  </si>
  <si>
    <t>II</t>
  </si>
  <si>
    <t>Доставки на медицински изделия за дезинфекция, за нуждите на УМБАЛ „СВЕТА ЕКАТЕРИНА” ЕАД, извършвани по предварителни писмени заявки.</t>
  </si>
  <si>
    <t>Готов разтвор-пяна за почистване и дезинфекция на оборудване без алдехиди с бързо действие - до 1 мин., спрей, оп. от 750 мл.</t>
  </si>
  <si>
    <t>Meliseptol Foam 750ml</t>
  </si>
  <si>
    <t>Концентриран течен препарат на алдехидна основа, без съдържание на формалдехид; годен за използване до 7 дни в зависимост от степента на замърсяване, съдържащ инхибитори на корозията и пригоден за използване в ултразвукови вани. Широк спектър на действие, ефективен срещу бактерии /вкл. Tbc/, гъбички, вируси: HBV, HCV, HIV, Adeno, Vaccinia, Papova, Polio; подходящ за почистване и дезинфекция на ендоскопска апаратура; експозиция 1% - 1 час; туба от 6 л.</t>
  </si>
  <si>
    <t>туба</t>
  </si>
  <si>
    <t>Helipur H+N 5l</t>
  </si>
  <si>
    <t>БЪРЗО ДЕЙСТВАЩ ПРЕПАРАТ ЗА ПОЧИСТВАНЕ  НА ИНСТРУМЕНТИ С  ПРОТЕОЛИТИЧЕН ЕНЗИМ, ТУБА ОТ 5 ЛИТРА С ДОЗАТОРНА ПОМПА</t>
  </si>
  <si>
    <t>Anios Laboratiores, Франция</t>
  </si>
  <si>
    <t>Aniosyme XL3</t>
  </si>
  <si>
    <t>5 литра</t>
  </si>
  <si>
    <t>Advance Sterilization Products САЩ (J&amp;J)</t>
  </si>
  <si>
    <t>Cidezyme</t>
  </si>
  <si>
    <t>1 туба х 5 л.</t>
  </si>
  <si>
    <t>Концентриран препарат за ръчно почистване и дезинфекция на хирургичен инструментариум  без  алдехиди /туба от 5 л./</t>
  </si>
  <si>
    <t>Stabimed Freshh 5l</t>
  </si>
  <si>
    <t>Концентриран препарат за ръчно почистване и дезинфекция на хирургичен инструментариум  с  алдехиди /туба от 5 до 6 л./</t>
  </si>
  <si>
    <t>Готов за употреба, бързодействащ препарат за ръчно почистване и дезинфекция на анестезиологични принадлежности и ендоскопи с  вирусоцидно, бактерицидно, фунгицидно и туберкулоцидно действие, съдържащи ортофталалдехид</t>
  </si>
  <si>
    <t>Cidex OPA</t>
  </si>
  <si>
    <t>1 туба х 3,78 л.</t>
  </si>
  <si>
    <t>Ензимен  детергент за почистване на инструменти, съдържащ протолитичен ензим   с бързо действие</t>
  </si>
  <si>
    <t>Неутрален почистващ  препарат с три ензима - протеаза, амилаза и липаза;</t>
  </si>
  <si>
    <t>ПОЧИСТВАЩО СРЕДСТВО ЗА КОНТЕЙНЕРИ ЗА СТЕРИЛИЗАЦИЯ- 300 ГР. ОПАК.</t>
  </si>
  <si>
    <t>Елокс. почиствател за контейнери, 300 мл</t>
  </si>
  <si>
    <t>JG601</t>
  </si>
  <si>
    <t>СИЛИКОНОВ СПРЕЙ ЗА МЕД. ИЗДЕЛИЯ С ДИМЕТИЛПОЛИСИЛОКСАН -  ОПАК. ОТ 500 МЛ.</t>
  </si>
  <si>
    <t>Universal Silicone Spray</t>
  </si>
  <si>
    <t>ОЛИО ЗА ИНСТРУМЕНТИ ШПРЕЙ ОПАК. ОТ 300 МЛ.</t>
  </si>
  <si>
    <t>Престерилизационен спрей за инструменти, 300мл.</t>
  </si>
  <si>
    <t>JG600</t>
  </si>
  <si>
    <t>III</t>
  </si>
  <si>
    <t>Доставки на медицински изделия и  принадлежности по смисъла на ЗМИ за стерилизация, за нуждите на УМБАЛ „СВЕТА ЕКАТЕРИНА” ЕАД, извършвани по предварителни писмени заявки.</t>
  </si>
  <si>
    <t>ВЪНШНИ КАРТОНЕНИ СТИКЕРИ за контейнери С ВГРАДЕН ИНДИКАТОР ЗА СТЕРИЛИЗАЦИЯ, самозалепващи и запечатващи-различни цветове75/35 ММ.</t>
  </si>
  <si>
    <t>VP Stericlin, Германия</t>
  </si>
  <si>
    <t>Етикети за контейнер с индикатор за пара 35х75 мм</t>
  </si>
  <si>
    <t>3FCZB450102</t>
  </si>
  <si>
    <t>1000 бр.</t>
  </si>
  <si>
    <t>КАСЕТИ ЗА СТЕРИЛИЗАЦИЯ С ЕТИЛЕН ОКСИД 100 ГР.съвместими за работа със стерилизатор 5XL</t>
  </si>
  <si>
    <t>3M Deutschland GmbH - Германия</t>
  </si>
  <si>
    <t xml:space="preserve">Steri gas </t>
  </si>
  <si>
    <t>4-100</t>
  </si>
  <si>
    <t>КАСЕТИ ЗА СТЕРИЛИЗАЦИЯ С ЕТИЛЕН ОКСИД  170 мл., съвместими за работа със стерилизатор 8XL</t>
  </si>
  <si>
    <t>8-170</t>
  </si>
  <si>
    <t>БИОЛОГИЧЕН ИНДИКАТОР ЗА ЕТИЛЕН ОКСИД СЪВМЕСТИМ ЗА РАБОТА С четец Attest</t>
  </si>
  <si>
    <t>Attest Rapid BI for EO</t>
  </si>
  <si>
    <t>БИОЛОГИЧЕН ИНДИКАТОР ЗА ПАРА за четец Attest</t>
  </si>
  <si>
    <t>ВЪТРЕШЕН ХИМИЧЕН ИНДИКАТОР ЗА ПАРА</t>
  </si>
  <si>
    <t>STERIS Corporation/ Albert Browne Ltd., Великобритания</t>
  </si>
  <si>
    <t>MVI Паров индикатор</t>
  </si>
  <si>
    <t>КОНТРОЛЕН BOWIE DICK ТЕСТ ЗА пара листове</t>
  </si>
  <si>
    <t>Mesa Labs, САЩ</t>
  </si>
  <si>
    <t>ProChem</t>
  </si>
  <si>
    <t>CI-BD110</t>
  </si>
  <si>
    <t>SPS Medical, САЩ</t>
  </si>
  <si>
    <t>Тест страница BOWIE-DICK тест за пара</t>
  </si>
  <si>
    <t>199/BDS050</t>
  </si>
  <si>
    <t>50 листа</t>
  </si>
  <si>
    <t>TST Тест Bowie Dick за еднократна употреба</t>
  </si>
  <si>
    <t>ХИМИЧЕН ИНТЕГРАТОР ЗА стерилизация с пара</t>
  </si>
  <si>
    <t>Getinge/SteriTec, САЩ</t>
  </si>
  <si>
    <t>Getinge Assured</t>
  </si>
  <si>
    <t>ХИМИЧЕН ИНТЕГРАТОР ЗА стерилизация с етиленоксид</t>
  </si>
  <si>
    <t>Етилен оксид интегратор</t>
  </si>
  <si>
    <t>РЕГИСТРАЦИОННА КАРТА ЗА ПАРА</t>
  </si>
  <si>
    <t>Карта 7.6х12.5 за запис на зареждания пара и ЕО</t>
  </si>
  <si>
    <t>199/DLC250</t>
  </si>
  <si>
    <t>250 бр.</t>
  </si>
  <si>
    <t>РЕГИСТРАЦИОННА КАРТА ЗА ЕО</t>
  </si>
  <si>
    <t xml:space="preserve">Comply </t>
  </si>
  <si>
    <t>ТЕСТ ЗА МИАЛНИ МАШИНИ СЪВМЕСТИМИ СЪС СТОЙКА  BROWNE</t>
  </si>
  <si>
    <t>STF Load Check Индикатор</t>
  </si>
  <si>
    <t xml:space="preserve">ФОЛИО ЗА СТЕРИЛИЗАЦИЯ НА РОЛКА С ИНДИКАТОР ЗА ПАРА, ЕО И ФОРМАЛДЕХИД  </t>
  </si>
  <si>
    <t>50ММ/200м</t>
  </si>
  <si>
    <t>Flat reel Steam, EO, GAS, FORM                                            50ММ/200м</t>
  </si>
  <si>
    <t>RSOGFCE50</t>
  </si>
  <si>
    <t>1 ролка/опаковка</t>
  </si>
  <si>
    <t>Amcor Flexibles SPS, Франция</t>
  </si>
  <si>
    <t>View Pack</t>
  </si>
  <si>
    <t>102AMF5020/ 12BAMF5020</t>
  </si>
  <si>
    <t>Steri Dual ECO</t>
  </si>
  <si>
    <t>75ММ/200М</t>
  </si>
  <si>
    <t>Flat reel Steam, EO, GAS, FORM                                          75ММ/200М</t>
  </si>
  <si>
    <t>RSOGFCE75</t>
  </si>
  <si>
    <t>102AMF7520/ 12BAMF7520</t>
  </si>
  <si>
    <t>100ММ/200М</t>
  </si>
  <si>
    <t xml:space="preserve"> Flat reel Steam, EO, GAS, FORM                                         100ММ/200М</t>
  </si>
  <si>
    <t>RSOGFCE100</t>
  </si>
  <si>
    <t>102AMF1020/ 12BAMF1020</t>
  </si>
  <si>
    <t>150ММ/200М</t>
  </si>
  <si>
    <t>Flat reel Steam, EO, GAS, FORM                                  150ММ/200М</t>
  </si>
  <si>
    <t>RSOGFCE150</t>
  </si>
  <si>
    <t>102AMF1520/ 12BAMF1520</t>
  </si>
  <si>
    <t>200ММ/200М</t>
  </si>
  <si>
    <t>Flat reel Steam, EO, GAS, FORM                                                            200ММ/200М</t>
  </si>
  <si>
    <t>RSOGFCE200</t>
  </si>
  <si>
    <t>102AMF2020/ 12BAMF2020</t>
  </si>
  <si>
    <t>250ММ/200М</t>
  </si>
  <si>
    <t>Flat reel Steam, EO, GAS, FORM                                                            250ММ/200М</t>
  </si>
  <si>
    <t>RSOGFCE250</t>
  </si>
  <si>
    <t>102AMF2520/ 12BAMF2520</t>
  </si>
  <si>
    <t>300ММ/200М</t>
  </si>
  <si>
    <t>Flat reel Steam, EO, GAS, FORM                                              300ММ/200М</t>
  </si>
  <si>
    <t>RSOGFCE300</t>
  </si>
  <si>
    <t>102AMF3020/ 12BAMF3020</t>
  </si>
  <si>
    <t>380ММ/200М</t>
  </si>
  <si>
    <t>Flat reel Steam, EO, GAS, FORM                                                                    350ММ/200М</t>
  </si>
  <si>
    <t>RSOGFCE350</t>
  </si>
  <si>
    <t>102AMF3820/ 12BAMF3820</t>
  </si>
  <si>
    <t>420ММ/200М</t>
  </si>
  <si>
    <t>Flat reel Steam, EO, GAS, FORM                                              400ММ/200М</t>
  </si>
  <si>
    <t>RSOGFCE400</t>
  </si>
  <si>
    <t>102AMF4220/ 12BAMF4220</t>
  </si>
  <si>
    <t>500ММ/200М</t>
  </si>
  <si>
    <t>Flat reel Steam, EO, GAS, FORM                                                500ММ/200М</t>
  </si>
  <si>
    <t>RSOGFCE500</t>
  </si>
  <si>
    <t>102AMF50020/ 12BAMF50020</t>
  </si>
  <si>
    <t xml:space="preserve">ГЛАДКИ ПЛИКОВЕ ФОЛИО ЗА СТЕРИЛИЗАЦИЯ С ИНДИКАТОР ЗА ПАРА,ЕО И ФОРМАЛДЕХИД  </t>
  </si>
  <si>
    <t>7.5СМХ20 СМ</t>
  </si>
  <si>
    <t>101AMF7520/ 11BAMF7520</t>
  </si>
  <si>
    <t>10СМ Х 27 СМ</t>
  </si>
  <si>
    <t>101AMF1027/ 11BAMF1027</t>
  </si>
  <si>
    <t>10СМ Х 40СМ</t>
  </si>
  <si>
    <t>101AMF1040/ 11BAMF1040</t>
  </si>
  <si>
    <t>15СМХ20 СМ</t>
  </si>
  <si>
    <t>101AMF1520/ 11BAMF1520</t>
  </si>
  <si>
    <t>15СМ Х 40 СМ</t>
  </si>
  <si>
    <t>101AMF1540/ 11BAMF1540</t>
  </si>
  <si>
    <t>20СМХ27 СМ</t>
  </si>
  <si>
    <t>101AMF2128/ 11BAMF2128</t>
  </si>
  <si>
    <t>20.5СМХ40 СМ</t>
  </si>
  <si>
    <t>101AMF2140/ 11BAMF2140</t>
  </si>
  <si>
    <t>25СМ Х 50 СМ</t>
  </si>
  <si>
    <t>101AMF2550/ 11BAMF2550</t>
  </si>
  <si>
    <t>30СМ Х 57 СМ</t>
  </si>
  <si>
    <t>101AMF3057/ 11BAMF3057</t>
  </si>
  <si>
    <t xml:space="preserve">ФОЛИО ЗА СТЕРИЛИЗАЦИЯ НА РОЛКА С ИНДИКАТОР ЗА ПАРА,ЕО И ФОРМАЛДЕХИД  </t>
  </si>
  <si>
    <t>10СМ Х 5СМ Х 100 М</t>
  </si>
  <si>
    <t>4А MEDICAL – Турция</t>
  </si>
  <si>
    <t>Ролка за стерилизация със сгъвка 10смх5смх 100м</t>
  </si>
  <si>
    <t>4AGR100100</t>
  </si>
  <si>
    <t>8БР.В КАШОН</t>
  </si>
  <si>
    <t>Gussetted reel Steam, EO, GAS, FORM 10см х 5см х 100м</t>
  </si>
  <si>
    <t>RSSOGFCE100</t>
  </si>
  <si>
    <t>104AMF1010/ 14BAMF1010</t>
  </si>
  <si>
    <t>15СМ Х 5СМ Х 100 М</t>
  </si>
  <si>
    <t>Ролка за стерилизация със сгъвка 15смх5смх 100м</t>
  </si>
  <si>
    <t>4AGR150100</t>
  </si>
  <si>
    <t>4БР.В КАШОН</t>
  </si>
  <si>
    <t>Gussetted reel Steam, EO, GAS, FORM 15см х 5см х 100м</t>
  </si>
  <si>
    <t>RSSOGFCE150</t>
  </si>
  <si>
    <t>104AMF1510/ 14BAMF1510</t>
  </si>
  <si>
    <t>20СМ Х 5.5СМ Х 100 М</t>
  </si>
  <si>
    <t>Ролка за стерилизация със сгъвка 20смх5,5смх100м</t>
  </si>
  <si>
    <t>4AGR200100</t>
  </si>
  <si>
    <t>Gussetted reel Steam, EO, GAS, FORM 20см х 5,5см х 100м</t>
  </si>
  <si>
    <t>RSSOGFCE200</t>
  </si>
  <si>
    <t>104AMF2010/ 14BAMF2010</t>
  </si>
  <si>
    <t>25СМ Х 6.5СМ Х 100 М</t>
  </si>
  <si>
    <t>Ролка за стерилизация със сгъвка 25смх6,5смх100м</t>
  </si>
  <si>
    <t>4AGR250100</t>
  </si>
  <si>
    <t>2БР.В КАШОН</t>
  </si>
  <si>
    <t>Gussetted reel Steam, EO, GAS, FORM 25см х 6,5см х 100м</t>
  </si>
  <si>
    <t>RSSOGFCE250</t>
  </si>
  <si>
    <t>104AMF2510/ 14BAMF2510</t>
  </si>
  <si>
    <t>30СМ Х 6.5СМ Х 100 М</t>
  </si>
  <si>
    <t>Ролка за стерилизация със сгъвка 30смх6,5смх100м</t>
  </si>
  <si>
    <t>4AGR300100</t>
  </si>
  <si>
    <t>Gussetted reel Steam, EO, GAS, FORM 30см х 6,5см х 100м</t>
  </si>
  <si>
    <t>RSSOGFCE300</t>
  </si>
  <si>
    <t>104AMF3010/ 14BAMF3010</t>
  </si>
  <si>
    <t>НАГЪНАТА ХАРТИЯ СЪВМЕСТИМА ЗА РАБОТА С  АВТОКЛАВ HS 66</t>
  </si>
  <si>
    <t>Getinge, Швеция</t>
  </si>
  <si>
    <t>Folding Chart Paper</t>
  </si>
  <si>
    <t>ЛЕНТА ЗА ПРИНТЕР СЪВМЕСТИМА ЗА РАБОТА С  МИАЛНА МАШИНА ДЕКОМАТ</t>
  </si>
  <si>
    <t>Printer Ribbon</t>
  </si>
  <si>
    <t>ERC09</t>
  </si>
  <si>
    <t>ХАРТИЯ СЪВМЕСТИМА ЗА РАБОТА С  ПРИНТЕР ЗА МИАЛНА МАШИНА "ДЕКОМАТ" /РОЛКИ/</t>
  </si>
  <si>
    <t>ролка</t>
  </si>
  <si>
    <t>Paper roll</t>
  </si>
  <si>
    <t xml:space="preserve">ХАРТИЯ СЪВМЕСТИМА ЗА РАБОТА С  ПРИНТЕР ЗА СТЕРИЛИЗАТОР STERIVAC 5XL </t>
  </si>
  <si>
    <t>РОЛКА 60 ММХ 30 М</t>
  </si>
  <si>
    <t>Printer paper</t>
  </si>
  <si>
    <t>1216A</t>
  </si>
  <si>
    <t>РОЛКА 79 ММ Х 30 М</t>
  </si>
  <si>
    <t xml:space="preserve">Опаковачна хартия за стерилизация креп </t>
  </si>
  <si>
    <t xml:space="preserve"> 40/40СМ</t>
  </si>
  <si>
    <t>Опаковачна хартия за стерилизация, креп 40х40</t>
  </si>
  <si>
    <t>3FPAP310202</t>
  </si>
  <si>
    <t>500 листа</t>
  </si>
  <si>
    <t>Steri Green</t>
  </si>
  <si>
    <t>CMG040</t>
  </si>
  <si>
    <t xml:space="preserve"> 50/50СМ</t>
  </si>
  <si>
    <t>Опаковачна хартия за стерилизация, креп 50х50</t>
  </si>
  <si>
    <t>3FPAP310204</t>
  </si>
  <si>
    <t>CMG050</t>
  </si>
  <si>
    <t xml:space="preserve"> 60/60СМ</t>
  </si>
  <si>
    <t>Опаковачна хартия за стерилизация, креп 60х60</t>
  </si>
  <si>
    <t>3FPAP310206</t>
  </si>
  <si>
    <t>CMG060</t>
  </si>
  <si>
    <t xml:space="preserve"> 75/75СМ</t>
  </si>
  <si>
    <t>Опаковачна хартия за стерилизация, креп 75х75</t>
  </si>
  <si>
    <t>3FPAP310208</t>
  </si>
  <si>
    <t>250 листа</t>
  </si>
  <si>
    <t>CMG075</t>
  </si>
  <si>
    <t xml:space="preserve"> 80/80СМ</t>
  </si>
  <si>
    <t>Опаковачна хартия за стерилизация, креп 80х80</t>
  </si>
  <si>
    <t>3FPAP310210</t>
  </si>
  <si>
    <t>90/90СМ</t>
  </si>
  <si>
    <t>Опаковачна хартия за стерилизация, креп 90х90</t>
  </si>
  <si>
    <t>3FPAP310212</t>
  </si>
  <si>
    <t>CMG090</t>
  </si>
  <si>
    <t>100/100СМ</t>
  </si>
  <si>
    <t>Опаковачна хартия за стерилизация, креп 100х100</t>
  </si>
  <si>
    <t>3FPAP310214</t>
  </si>
  <si>
    <t>CMG100</t>
  </si>
  <si>
    <t>120/120СМ</t>
  </si>
  <si>
    <t>Опаковачна хартия за стерилизация, креп 120х120</t>
  </si>
  <si>
    <t>3FPAP310218</t>
  </si>
  <si>
    <t>125 листа</t>
  </si>
  <si>
    <t>CMG120</t>
  </si>
  <si>
    <t>Многократни филтри подлежащи на 1000 стерилизации</t>
  </si>
  <si>
    <t>кръгли, диаметър 190 мм</t>
  </si>
  <si>
    <t>Филтър за стер. контейнер,за 1000 цикъла</t>
  </si>
  <si>
    <t>JK090</t>
  </si>
  <si>
    <t>квадратни, 225 х 225 мм</t>
  </si>
  <si>
    <t>Многократни квадратни филтри</t>
  </si>
  <si>
    <t>JK089</t>
  </si>
  <si>
    <t>провоъгълни, 118 х 232 мм</t>
  </si>
  <si>
    <t>Многократни правоъгълни филтри</t>
  </si>
  <si>
    <t>JK092</t>
  </si>
  <si>
    <t>Многократни филтри подлежащи на 5000 стерилизации</t>
  </si>
  <si>
    <t>Филтър за контейнер</t>
  </si>
  <si>
    <t>JP050</t>
  </si>
  <si>
    <t>Осмоъгълен капак с размер 15.5x15.5 см.</t>
  </si>
  <si>
    <t>Осмоъгълен капак</t>
  </si>
  <si>
    <t>JP001202</t>
  </si>
  <si>
    <t>Капаци с вградена филтърна система за 5000 стерилизационни цикъла с различни цветове</t>
  </si>
  <si>
    <t>298x285x46 ММ.</t>
  </si>
  <si>
    <t>PRIMELINE 1/2 LID RED</t>
  </si>
  <si>
    <t>JP021</t>
  </si>
  <si>
    <t>588x285x46 ММ.</t>
  </si>
  <si>
    <t>PRIMELINE 1/1 LID RED</t>
  </si>
  <si>
    <t>JP001</t>
  </si>
  <si>
    <t>Дъно за контейнери</t>
  </si>
  <si>
    <t>300x274x247 ММ.</t>
  </si>
  <si>
    <t>BOTTOM FOR 1/2 CONTAINER HEIGHT:247MM</t>
  </si>
  <si>
    <t>JK346</t>
  </si>
  <si>
    <t>592x274x135 ММ.</t>
  </si>
  <si>
    <t>BOTTOM FOR 1/1 CONTAINER HEIGHT:135MM</t>
  </si>
  <si>
    <t>JK442</t>
  </si>
  <si>
    <t>Кошници за контейнери - дъно</t>
  </si>
  <si>
    <t>540x253x106 ММ.</t>
  </si>
  <si>
    <t>1/1 SIZE PERF BASKET 540X253X106MM</t>
  </si>
  <si>
    <t>JF224R</t>
  </si>
  <si>
    <t>243x253x106 ММ.</t>
  </si>
  <si>
    <t>1/2 SIZE PERF BASKET 243X253X106MM</t>
  </si>
  <si>
    <t>JF114R</t>
  </si>
  <si>
    <t>Кошници за контейнери - капак</t>
  </si>
  <si>
    <t>247x257x18 ММ.</t>
  </si>
  <si>
    <t>1/2 SIZE PERF BASKET LID 247X257MM</t>
  </si>
  <si>
    <t>JF117R</t>
  </si>
  <si>
    <t>244x257x18 ММ.</t>
  </si>
  <si>
    <t>1/1 SIZE PERF BASKET LID 544X257MM</t>
  </si>
  <si>
    <t>JF227R</t>
  </si>
  <si>
    <t>ФИЛТРИ ЗА ВХОДЯЩА ВОДА СЪВМЕСТИМИ ЗА РАБОТА С АВТОКЛАВ HS 66</t>
  </si>
  <si>
    <t>Filter</t>
  </si>
  <si>
    <t>FF10</t>
  </si>
  <si>
    <t>ПИСЕЦ СЪВМЕСТИМ ЗА РАБОТА С ПРИНТЕР ЗА АВТОКЛАВ HS 66</t>
  </si>
  <si>
    <t>Pen</t>
  </si>
  <si>
    <t>570121305/ 570121306</t>
  </si>
  <si>
    <t>ТРЪБЕН ДРЕН "RUSCHELIT" 50М. РОЛКИ</t>
  </si>
  <si>
    <t>Етропал</t>
  </si>
  <si>
    <t>ТРЪБЕН ДРЕН "RUSCHELIT"</t>
  </si>
  <si>
    <t>СКОБИ ЗА ЗАТВАРЯНЕ НА КОНТЕЙНЕРИ, ПОЗВОЛЯВАЩИ ЛЕСНО ОТВАРЯНЕ</t>
  </si>
  <si>
    <t>DORMO PSC-1</t>
  </si>
  <si>
    <t>PSC-1</t>
  </si>
  <si>
    <t>SEALBLUETO SECURE THE CONT.LOCK</t>
  </si>
  <si>
    <t>JG739</t>
  </si>
  <si>
    <t>Индикатор за суха стерилизация при 160° С</t>
  </si>
  <si>
    <t>Адхезивна ролка с индикатор за суха стерилизация</t>
  </si>
  <si>
    <t xml:space="preserve">3FKLB410112  </t>
  </si>
  <si>
    <t>ролка за стер.</t>
  </si>
  <si>
    <t>Адхезивна индикаторна ролка с индикаторна пара, 19 мм./ 50 м.</t>
  </si>
  <si>
    <t>Адхезивна ролка с индикатор за пара</t>
  </si>
  <si>
    <t xml:space="preserve">3FKLB410102   </t>
  </si>
  <si>
    <t>Steam Tape</t>
  </si>
  <si>
    <t>Индикаторна лента за пара 19мм/50м</t>
  </si>
  <si>
    <t>4A Steam Autocleve Tape</t>
  </si>
  <si>
    <t>50БР.В КАШОН</t>
  </si>
  <si>
    <t>Индикаторна ролка за пара за ЕО 19мм/50 м.</t>
  </si>
  <si>
    <t>Адхезивна ролка с индикатор за ЕО</t>
  </si>
  <si>
    <t xml:space="preserve">3FKLB410108   </t>
  </si>
  <si>
    <t>Лента за етилен оксид</t>
  </si>
  <si>
    <t>0151</t>
  </si>
  <si>
    <t>COMPLY INDICATOR TAPE 1.9cm x 50mm</t>
  </si>
  <si>
    <t>НИХИДРИНОВ ТЕСТ ЗА ТЕРМОДЕЗИНФЕКТОР НА МАШИНИ</t>
  </si>
  <si>
    <t>Нинхидринов тест кит за детекция на протеини</t>
  </si>
  <si>
    <t>IV</t>
  </si>
  <si>
    <t>Доставки на медицински изделия /консумативи/ за медицинско оборудване и принадлежности по смисъла на ЗМИ, за нуждите на УМБАЛ „СВЕТА ЕКАТЕРИНА” ЕАД, извършвани по предварителни писмени заявки.</t>
  </si>
  <si>
    <t>Небулизатори, съвместими с апарат за механична вентилация Дрегер</t>
  </si>
  <si>
    <t>Медикаментозен разпрашител</t>
  </si>
  <si>
    <t>ПРИНТЕРНА РЕГИСТРИРАЩА ХАРТИЯ EK 512 СЪВМЕСТИМА С ПРИНТЕР КЪМ МОНИТОР SMU 630 - HELLIGE</t>
  </si>
  <si>
    <t>тефтер</t>
  </si>
  <si>
    <t xml:space="preserve">Хартия ЕКГ HELLIGE EK-512 /207x135х370
</t>
  </si>
  <si>
    <t>ХАРТИЯ СЪВМЕСТИМА ЗА РАБОТА С  ЕКГ MAC 1200</t>
  </si>
  <si>
    <t>"ДЖИ-МЕД БЪЛГАРИЯ" ЕООД</t>
  </si>
  <si>
    <t xml:space="preserve">GE MEDICAL SYSTEMS IT САЩ  </t>
  </si>
  <si>
    <t>Recording Paper МАС 1200</t>
  </si>
  <si>
    <t>1 тефтер</t>
  </si>
  <si>
    <t>ХАРТИЯ СЪВМЕСТИМА ЗА РАБОТА С  ПРИНТЕР МИТСУБИШИ K61B-se КЪМ АПАРАТ ACUSON /РОЛКА/</t>
  </si>
  <si>
    <t>Дурико, Южна Корея</t>
  </si>
  <si>
    <t>Ulstar 1100S</t>
  </si>
  <si>
    <t>1100S</t>
  </si>
  <si>
    <t>Mitsubishi, Япония</t>
  </si>
  <si>
    <t>Термопринтерна хартия</t>
  </si>
  <si>
    <t>K-61B</t>
  </si>
  <si>
    <t>Pirrone Srl, Италия</t>
  </si>
  <si>
    <t>Pirrone                              K61B</t>
  </si>
  <si>
    <t xml:space="preserve">Хартия за видеопринтер MITSUBISHI K61S/B /110x20
</t>
  </si>
  <si>
    <t>CERACARTA, Италия</t>
  </si>
  <si>
    <t>K61B</t>
  </si>
  <si>
    <t>Гранд Пейпър – Тиендзин Гранд Пейпър Индъстри Ко. Лтд., Китай</t>
  </si>
  <si>
    <t>Хартия за видеопринтер МИТСУБИШИ K61B</t>
  </si>
  <si>
    <t>ХАРТИЯ СЪВМЕСТИМА ЗА РАБОТА С  ЕКГ - ЕК 53</t>
  </si>
  <si>
    <t>LUMED, Италия</t>
  </si>
  <si>
    <t>HELLIGE PAPER</t>
  </si>
  <si>
    <t>CMCA002</t>
  </si>
  <si>
    <t>Pirrone                         EK53/56</t>
  </si>
  <si>
    <t xml:space="preserve">Recording Paper ЕК 53 </t>
  </si>
  <si>
    <t xml:space="preserve">Хартия ЕКГ HELLIGE 53/56 /130x135x370
</t>
  </si>
  <si>
    <t>Лумед, Италия</t>
  </si>
  <si>
    <t>Hellige EK53/56</t>
  </si>
  <si>
    <t>ХАРТИЯ СЪВМЕСТИМА ЗА РАБОТА С ЕКГ- ЕК 061 /ролка/</t>
  </si>
  <si>
    <t>Хартия за ЕКГ 112х25 - ролка</t>
  </si>
  <si>
    <t>2001998/UXJ20</t>
  </si>
  <si>
    <t>ХАРТИЯ СЪВМЕСТИМА ЗА РАБОТА С ЕКГ SHILLER AT 10 PLUS</t>
  </si>
  <si>
    <t>SCHILLER PAPER</t>
  </si>
  <si>
    <t>CMSC013</t>
  </si>
  <si>
    <t>Pirrone                         AT-10Р</t>
  </si>
  <si>
    <t xml:space="preserve">Хартия ЕКГ SCHILLER AT-10PLUS/AT110 /210x140x160
</t>
  </si>
  <si>
    <t>Shiller AT10</t>
  </si>
  <si>
    <t>CMSC007</t>
  </si>
  <si>
    <t>ХАРТИЯ R 216 Х 20 ММ., СЪВМЕСТИМА ЗА РАБОТА С ЕКГ DIGITAL ELECTROCARDIOGRAF T 12, ПРОИЗВОДСТВО НА CAREWELL, КИТАЙ</t>
  </si>
  <si>
    <t>ЕКГ хартия 216мм</t>
  </si>
  <si>
    <t>BMEG005</t>
  </si>
  <si>
    <t>Pirrone                         CRW</t>
  </si>
  <si>
    <t>PAPER</t>
  </si>
  <si>
    <t>T12</t>
  </si>
  <si>
    <t>Хартия за ЕКГ 216 х 20 - ролка</t>
  </si>
  <si>
    <t>2002024/AFO400</t>
  </si>
  <si>
    <t>Консумативи съвместими за работа с дефибрилатор DefiMonitor EVO 1, Metrax, Gmbh, Германия,</t>
  </si>
  <si>
    <t>ТЕРМОХАРТИЯ СЪВМЕСТИМА ЗА РАБОТА С ДЕФИБРИЛАТОР DefiMonitor EVO 1, Metrax, Gmbh, Германия</t>
  </si>
  <si>
    <t>METRAX, Германия</t>
  </si>
  <si>
    <t>paper</t>
  </si>
  <si>
    <t>Еднократни електроди за възрастни, съвместими за работа с дефибрилатор DefiMonitor EVO 1, Metrax, Gmbh, Германия, чифт от 2 бр.</t>
  </si>
  <si>
    <t>чифт</t>
  </si>
  <si>
    <t>Savepads</t>
  </si>
  <si>
    <t>Консумативи съвместими за работа с ЕКГ - апарати MAC 1200 ST</t>
  </si>
  <si>
    <t>Основен пациентен кабел, 10-жилен, 2,2 м. съвместим с ЕКГ апарат MAC 1200 ST</t>
  </si>
  <si>
    <t xml:space="preserve">ECG Patient Cable </t>
  </si>
  <si>
    <t xml:space="preserve">1 бр. </t>
  </si>
  <si>
    <t>Комплект електродни кабели, 10 бр., 0,7 м., 1,3 м.,  към основен пациентен кабел, 10-жилен, 2,2 м., съвместим с ЕКГ апарат MAC 1200</t>
  </si>
  <si>
    <t>Leadwire Set/10 MultiLink</t>
  </si>
  <si>
    <t xml:space="preserve">1 компл.       х 10 бр. </t>
  </si>
  <si>
    <t>Ваккум-помпа за гръдни отвеждания, контактна повърхност с диам. 22 мм. сребро/сребърен хлорид, съвместима с ЕКГ апарат, модел MAC 1200 ST</t>
  </si>
  <si>
    <t xml:space="preserve">Chest Suction Electrode </t>
  </si>
  <si>
    <t>Щипки за перифирни ЕКГ -отвеждания, съвместими с ЕКГ апарат, модел MAC 1200 ST, комп. X 4 бр.</t>
  </si>
  <si>
    <t>Set Clamp / 4</t>
  </si>
  <si>
    <t xml:space="preserve">1 компл.        х 4 бр. </t>
  </si>
  <si>
    <t>Клип-адаптер за многократна употреба от пациентен ЕКГ-кабел към електрод,съвместими с ЕКГ апарат, модел MAC 1200 ST</t>
  </si>
  <si>
    <t xml:space="preserve">Adapter Clip </t>
  </si>
  <si>
    <t>Самозалепващи се ЕКГ-електроди за еднократна употреба, сребро/сребърен хлорид,съвместими с ЕКГ апарат, модел MAC 1200 ST, оп.x30 бр.</t>
  </si>
  <si>
    <t xml:space="preserve">опаковка </t>
  </si>
  <si>
    <t xml:space="preserve">Clinical 55H </t>
  </si>
  <si>
    <t xml:space="preserve">опак.             х 30 бр. </t>
  </si>
  <si>
    <t>Акумулаторна батерия 18V, 1,4 Ah, съвместима с ЕКГ апарат, модел MAC 1200 ST</t>
  </si>
  <si>
    <t xml:space="preserve">Battery Pack </t>
  </si>
  <si>
    <t>Консумативи,съвместимис вакуумна система модел KISS за ЕКГ MAC 1200</t>
  </si>
  <si>
    <t>Комплект електродни кабели, 10 бр., съвместими за работа с вакумна система, модел KISS за ЕКГ MAC 1200</t>
  </si>
  <si>
    <t xml:space="preserve">GE MEDICAL SYSTEMS IT, САЩ  </t>
  </si>
  <si>
    <t xml:space="preserve">Leadwire Set/10 </t>
  </si>
  <si>
    <t xml:space="preserve">1 компл. х        10 бр. </t>
  </si>
  <si>
    <t>Вакуум-електроди, съвместими с електронна система модел KISS за ЕКГ MAC 1200</t>
  </si>
  <si>
    <t xml:space="preserve">Suction  Electrode with Dome </t>
  </si>
  <si>
    <t>Консумативи съвместими с монитори БРАУН</t>
  </si>
  <si>
    <t xml:space="preserve">OСНОВЕН КОМБИКАБЕЛ </t>
  </si>
  <si>
    <t xml:space="preserve">HK Greatmade  Tech Ltd., Китай  </t>
  </si>
  <si>
    <t xml:space="preserve">Combicable </t>
  </si>
  <si>
    <t xml:space="preserve">ПРЪСТОВ СЕНЗОР ЗА СУТУРАЦИЯ ЗА МНОГОКРАТНА УПОТРЕБА ЗА ВЪЗРАСТНИ, ЗА СВЪРЗВАНЕ С КОМБИКАБЕЛ, 2 М, </t>
  </si>
  <si>
    <t>Fingerclip Sensor</t>
  </si>
  <si>
    <t xml:space="preserve">Кабел за инвазивно налягане </t>
  </si>
  <si>
    <t xml:space="preserve">Connection cable for IBP </t>
  </si>
  <si>
    <t>ЕКГ ТРИОТВЕЖДАЩ КАБЕЛ, 90 СМ.</t>
  </si>
  <si>
    <t xml:space="preserve">Leadwire Set/ 3 </t>
  </si>
  <si>
    <t xml:space="preserve">1 компл.         х 3 бр. </t>
  </si>
  <si>
    <t>ЕКГ ПЕТОТВЕЖДАЩ КАБЕЛ, 150 СМ.</t>
  </si>
  <si>
    <t xml:space="preserve">Leadwire Set/ 5 </t>
  </si>
  <si>
    <t xml:space="preserve">1 компл.         х 5 бр. </t>
  </si>
  <si>
    <t>Свързващ кабел за неинвазивно налягане /свързващ шлаух с клема/, 3 м.</t>
  </si>
  <si>
    <t xml:space="preserve">Blood pressure tubing connection </t>
  </si>
  <si>
    <t>Маншета за неинвазивно кръвно налягане за възрастни с един шлаух, стандартна, широчина 14 см., обхват 25-35 см.</t>
  </si>
  <si>
    <t xml:space="preserve">Reusable cuff, single tube </t>
  </si>
  <si>
    <t>АКУМУЛАТОРНИ БАТЕРИИ ЗА МОНИТОР БРАУН, КОМПЛ. ОТ 2 БРОЯ, може  и  рециклирани</t>
  </si>
  <si>
    <t xml:space="preserve">Battery Pack,         set of 2 </t>
  </si>
  <si>
    <t xml:space="preserve">1 компл.         х 2 бр. </t>
  </si>
  <si>
    <t>Консумативи и резервни части, съвместими с монитори DASH</t>
  </si>
  <si>
    <t>ОСНОВЕН ПАЦИЕНТЕН ЕКГ- КАБЕЛ, 3,5 М., 5-ЖИЛЕН</t>
  </si>
  <si>
    <t xml:space="preserve">ECG Patient  Cable </t>
  </si>
  <si>
    <t xml:space="preserve">412931-002 </t>
  </si>
  <si>
    <t>Комплект електродни кабели, 5 бр., 74 см.</t>
  </si>
  <si>
    <t>Leadwire Set/ 5 Grabber</t>
  </si>
  <si>
    <t xml:space="preserve">416467-004 </t>
  </si>
  <si>
    <t xml:space="preserve">1 компл.       х 5 бр. </t>
  </si>
  <si>
    <t>Комплект електродни кабели, 3 бр., 74 см.</t>
  </si>
  <si>
    <t>Leadwire Set/ 3 Grabber</t>
  </si>
  <si>
    <t xml:space="preserve">412682-003 </t>
  </si>
  <si>
    <t xml:space="preserve">1 компл.        х 3 бр. </t>
  </si>
  <si>
    <t>Шлаух за маншети за кръвно налягане за деца и възрастни с двоен шлаух, за многократна употреба, 3,6 м.</t>
  </si>
  <si>
    <t>Dual Tube BP</t>
  </si>
  <si>
    <t xml:space="preserve">414873-001 </t>
  </si>
  <si>
    <t xml:space="preserve">Маншета за неинвазивно кръвно налягане за деца, с два шлауха, обхват 12-19 см. </t>
  </si>
  <si>
    <t xml:space="preserve">DURA-CUF CRITIKON  </t>
  </si>
  <si>
    <t xml:space="preserve">Маншета за неинвазивно кръвно налягане за възрастни с два шлауха, стандартна, широчина 14 см., обхват 25-35 см. </t>
  </si>
  <si>
    <t>ИНТЕРФЕЙСЕН КАБЕЛ ЗА САТУРАЦИЯ, 2,9 М ДЪЛЖИНА</t>
  </si>
  <si>
    <t xml:space="preserve">Interface Cable to NELLCOR </t>
  </si>
  <si>
    <t xml:space="preserve">2006644-001 </t>
  </si>
  <si>
    <t>ПРЪСТОВ СЕНЗОР ЗА САТУРАЦИЯ ЗА МНОГОКРАТНА УПОТРЕБА, СЪВМЕСТИМ С NELLCOR, МОДЕЛ DS100A ЗА МОНИТОР DASH</t>
  </si>
  <si>
    <t xml:space="preserve">Durasensor DS100A </t>
  </si>
  <si>
    <t>Кабел за инвазивно кръвно налягане съвместим с монитор DASH  и трансдюсер модел ST-33, CODAN</t>
  </si>
  <si>
    <t>6</t>
  </si>
  <si>
    <t xml:space="preserve">Connection IBP Cable </t>
  </si>
  <si>
    <t xml:space="preserve">700077-001 </t>
  </si>
  <si>
    <t>Консумативи, съвместими с апаратура на FUKUDA</t>
  </si>
  <si>
    <t>ЕКГ-кабел съвместим с монитор FUKUDA</t>
  </si>
  <si>
    <t xml:space="preserve">FUKUDA DENSHI Япония </t>
  </si>
  <si>
    <t xml:space="preserve">ECG Relay cable </t>
  </si>
  <si>
    <t>CIO-05CТP-5NU  +         CMF-700-5</t>
  </si>
  <si>
    <t>Кабел за инвазивно кръвно налягане съвместим с монитор FUKUDA  и трансдюсер модел ST-33, CODAN</t>
  </si>
  <si>
    <t xml:space="preserve">2 ch BP relay cable </t>
  </si>
  <si>
    <t xml:space="preserve">CJO-P01B-DB4,3 </t>
  </si>
  <si>
    <t>Кабел с датчик за измерване на минутен сърдечен обем съвместим с монитор FUKUDA</t>
  </si>
  <si>
    <t>Relay cable for in-line sensor</t>
  </si>
  <si>
    <t xml:space="preserve">CJO-P01C-L2,4 </t>
  </si>
  <si>
    <t xml:space="preserve">Кабел с датчик за измерване на температура </t>
  </si>
  <si>
    <t xml:space="preserve">2 ch Tempe-  rature relay cable with probe </t>
  </si>
  <si>
    <t>CJO-P01T-DA0,5  +      401 J</t>
  </si>
  <si>
    <t xml:space="preserve">Шлаух за неинвазивно кръвно налягане </t>
  </si>
  <si>
    <t xml:space="preserve">Air hose </t>
  </si>
  <si>
    <t xml:space="preserve">OA-80APL3,5 </t>
  </si>
  <si>
    <t xml:space="preserve">Mаншета за неинвазивно кръвно налягане </t>
  </si>
  <si>
    <t>Cuff stand.</t>
  </si>
  <si>
    <t xml:space="preserve">CUF-7102A </t>
  </si>
  <si>
    <t xml:space="preserve">Кабел със сензор за кислородна сатурация </t>
  </si>
  <si>
    <t xml:space="preserve">Relay cable with Nellcor sensor </t>
  </si>
  <si>
    <t xml:space="preserve">DOC-10 +  DS100A </t>
  </si>
  <si>
    <t>Свързващ кабел за термодилуция СО към Swan Ganz катетър, съвместим с монитори модел DS 8500, Fukuda Denshi</t>
  </si>
  <si>
    <t xml:space="preserve">Catheter relay cable СО </t>
  </si>
  <si>
    <t xml:space="preserve">CJO-P01C-C2,4 </t>
  </si>
  <si>
    <t xml:space="preserve">Консумативи, съвместими с апаратура на AESCULAP  </t>
  </si>
  <si>
    <t xml:space="preserve">КАБЕЛ СЪВМЕСТИМ СЪС СТЕРНОТОМ AESCULAP  </t>
  </si>
  <si>
    <t>MICRO FLEXIBLE CABLE 2.3M</t>
  </si>
  <si>
    <t>GA173</t>
  </si>
  <si>
    <t xml:space="preserve">ГЛАВА СЪВМЕСТИМА СЪС СТЕРНОТОМ AESCULAP С КОНЗОЛА И НОЖЧЕ ОКСИЛИРАЩА ЧЕСТОТА 3.2 ММ  </t>
  </si>
  <si>
    <t>MICRO-LINE RECIP.SAW HDPC W/O BLADES</t>
  </si>
  <si>
    <t>GB130R</t>
  </si>
  <si>
    <t>НОЖЧЕ С Р-РИ: 35ММ 0.6 ММ 1.1 ММ, СЪВМЕСТИМО СЪС СТЕРНОТОМ AESCULAP</t>
  </si>
  <si>
    <t>RECIP.STERNUM SAW BLADE 35/8/0.6/1.1MM</t>
  </si>
  <si>
    <t>GB135R</t>
  </si>
  <si>
    <t xml:space="preserve">КАБЕЛ ЗА ПОЛИПЕКТОМ СЪВМЕСТИМИ С АПАРАТУРА GN 640 AESCULAP  </t>
  </si>
  <si>
    <t>GN640-20.4</t>
  </si>
  <si>
    <t>КОШНИЦА НА ДОРМИЕ СЪВМЕСТИМА С АПАРАТУРА GN 640 AESCULAP</t>
  </si>
  <si>
    <t>GN640-20.5</t>
  </si>
  <si>
    <t>КАБЕЛ ЗА НЕУТРАЛЕН ЕЛЕКТРОД СЪВМЕСТИМ С ЕЛЕКТРОНОЖ GN 640 AESCULAP</t>
  </si>
  <si>
    <t>CABLE F.SILICON NEUTRAL ELECTRODE 3.5M</t>
  </si>
  <si>
    <t>GN259</t>
  </si>
  <si>
    <t>КАБЕЛ ЗА ЛАПАРОСКОПСКА ХИРУРГИЯ ЗА ВИСОКОЧЕСТОТЕН ТОК СЪВМЕСТИМ С ЕЛЕКТРОНОЖ GN 300 AESCULAP, 3,5 М. ДЪЛЖИНА</t>
  </si>
  <si>
    <t>BIPOLAR CABLE 4M AAG/MARTIN AAG FLAT</t>
  </si>
  <si>
    <t>GN140</t>
  </si>
  <si>
    <t>КАБЕЛ ЗА ЛАПАРОСКОПСКА ХИРУРГИЯ GN 202 ЗА ВИСОКОЧЕСТОТЕН ТОК СЪВМЕСТИМ С ЕЛЕКТРОНОЖ GN 300 AESCULAP</t>
  </si>
  <si>
    <t>MONOPOLAR HF CABLE 3.5M LONG</t>
  </si>
  <si>
    <t>GN202</t>
  </si>
  <si>
    <t>НЕУТРАЛЕН ЕЛЕКТРОД СЪВМЕСТИМ С ЕЛЕКТРОНОЖ GN 640 AESCULAP</t>
  </si>
  <si>
    <t>SILICONE DUAL NEUTRAL ELECTRODE</t>
  </si>
  <si>
    <t>GN320</t>
  </si>
  <si>
    <t>РЪКОХВАТКА С ДВА БУТОНА СЪВМЕСТИМА С ЕЛЕКТРОНОЖ GN 640 AESCULAP</t>
  </si>
  <si>
    <t>HF-HANDLE LG.2 BUTTON 4MM KOAX PLUG</t>
  </si>
  <si>
    <t>GN236</t>
  </si>
  <si>
    <t>КАБЕЛ КЪМ РЪКОХВАТКА С ДВА БУТОНА, СЪВМЕСТИМ С ЕЛЕКТРОНОЖ GN 640 AESCULAP</t>
  </si>
  <si>
    <t>HF-HANDLE LG.2 BUTTON 4MM 3-PIN PLUG</t>
  </si>
  <si>
    <t>GN230</t>
  </si>
  <si>
    <t>КАБЕЛ ТИП ЩИПКА ЗА ЕДНОКРАТЕН НЕУТРАЛЕН ЕЛЕКТРОД СЪВМЕСТИМ С ЕЛЕКТРОНОЖ GN 640 AESCULAP</t>
  </si>
  <si>
    <t>NEUTRALELECTRODE CABLE F.DISPOS.ELECTR.</t>
  </si>
  <si>
    <t>GN249</t>
  </si>
  <si>
    <t xml:space="preserve">СОНДИ ЗА АРГОН ПЛАЗМА С ДИАМЕТЪР  3,2 ММ И ДЪЛЖИНА 2,2 М СЪВМЕСТИМИ С АПАРАТУРА GN 370 AESCULAP </t>
  </si>
  <si>
    <t>FLEX.ARGON PROBE GIT Ø 3.2MM 2.2M</t>
  </si>
  <si>
    <t>GN393</t>
  </si>
  <si>
    <t xml:space="preserve">СОНДИ ЗА АРГОН ПЛАЗМА С ДИАМЕТЪР  2,3ММ И ДЪЛЖИНА 2,2 М СЪВМЕСТИМИ С АПАРАТУРА GN 370 AESCULAP </t>
  </si>
  <si>
    <t>FLEX.ARGON PROBE GIT Ø 2.3MM 2.2M</t>
  </si>
  <si>
    <t>GN392</t>
  </si>
  <si>
    <t xml:space="preserve">ДРЪЖКА ЗА  АРГОН ПЛАЗМА, СЪВМЕСТИМА С АПАРАТУРА GN 370 AESCULAP  </t>
  </si>
  <si>
    <t>ARGON HDL.2 KEYS CUT/COAG CABLE L3.5M</t>
  </si>
  <si>
    <t>GN380</t>
  </si>
  <si>
    <t xml:space="preserve">КАБЕЛ ЗА АРГОН ПЛАЗМА, СЪВМЕСТИМ С АПАРАТУРА GN 370 AESCULAP </t>
  </si>
  <si>
    <t>CONNECTION CABLE F.ARGON PROBES 2.5M</t>
  </si>
  <si>
    <t>GN390</t>
  </si>
  <si>
    <t>СЕТ ЗА АСПИРАЦИЯ И ИРИГАЦИЯ ЗА ЛАПАРОСКОПСКА ХИРУРГИЯ, СЪВМЕСТИМИ С АПАРАТУРА ЕСКУЛАП</t>
  </si>
  <si>
    <t>DOUBLE TUBING SET F.PG030</t>
  </si>
  <si>
    <t>PG031</t>
  </si>
  <si>
    <t>ШЛАУХ ЗА ВЪГЛЕРОДЕН ДВУОКИС ЗА ЛАПАРОСКОПСКА ХИРУРГИЯ, СЪВМЕСТИМИ С АПАРАТУРА ЕСКУЛАП</t>
  </si>
  <si>
    <t>SILICONE TUBE NO GAS PREHEAT.</t>
  </si>
  <si>
    <t>PG014</t>
  </si>
  <si>
    <t>Сензор за поток, съвместими с апарати SAVINA  и ЕVITA, 5 бр. комплект</t>
  </si>
  <si>
    <t>Spirolog сензори за поток</t>
  </si>
  <si>
    <t>Консумативи съвместими с дефибрилатори Хеллиге, модел CardioServ</t>
  </si>
  <si>
    <t>Кабел с интерфейсен конектор към електроди за вътрешна дефибрилация съвместим с дефибрилатор Хеллиге, модел CardioServ , дължина 4 м.</t>
  </si>
  <si>
    <t xml:space="preserve">Contact Paddle Cable </t>
  </si>
  <si>
    <t>Контактни лъжици за вътрешна дефибрилация, големи 89 x 67 мм. /чифт/</t>
  </si>
  <si>
    <t>Contact Paddle internal for adult</t>
  </si>
  <si>
    <t xml:space="preserve">1 компл.        х 2 бр. </t>
  </si>
  <si>
    <t>Контактни лъжици за вътрешна дефибрилация, средни с диаметър 64 мм. /чифт/</t>
  </si>
  <si>
    <t>Contact Paddle internal for children</t>
  </si>
  <si>
    <t xml:space="preserve">1 компл.          х 2 бр. </t>
  </si>
  <si>
    <t xml:space="preserve">Акумулаторна батерия 12V/1,2 Ah, съвместима с дефибрилатор Хеллиге, модел CardioServ </t>
  </si>
  <si>
    <t>Електроди за пейсиране и дефибрилация за възрастни за еднократна употреба /чифт/</t>
  </si>
  <si>
    <t xml:space="preserve">Defibrillation Pads </t>
  </si>
  <si>
    <t>Пациентен кабел, IEC, за синхронизирана дефибрилация и ЕКГ, 5-жилен, 2,2 м. дължина</t>
  </si>
  <si>
    <t>Комплект електродни кабели, IEC, MultiLink, 5 бр., 130 см. към пациентен кабел - ном. единица №276.6</t>
  </si>
  <si>
    <t>Leadwire Set/ 5 MultiLink Grabber</t>
  </si>
  <si>
    <t>Интерфейсен адаптор и кабел за връзка с електроди за пейсиране и дефибрилация, съвместим с дефибрилатор CardioServ</t>
  </si>
  <si>
    <t xml:space="preserve">Adapter cable for defi pads </t>
  </si>
  <si>
    <t>КАБЕЛ И РЪКОХВАТКА С ДВА БУТОНА, ПОДХОДЯЩИ ЗА АВТОКЛАВНА СТЕРИЛИЗАЦИЯ, ВХОД НА ОСТРИЕТО 2,4 ММ   - ТРИ ЩИФТА НАКРАЙНИК</t>
  </si>
  <si>
    <t>Рокер суитч писалка, многократна</t>
  </si>
  <si>
    <t>Е2100</t>
  </si>
  <si>
    <t>КАБЕЛ И РЪКОХВАТКА С ДВА БУТОНА, ЕДНОКРАТНИ, ВХОД НА ОСТРИЕТО 2,4 ММ   - ТРИ ЩИФТА НАКРАЙНИК</t>
  </si>
  <si>
    <t>"ИНВАР" ЕООД</t>
  </si>
  <si>
    <t>Кимпакс - Дания</t>
  </si>
  <si>
    <t xml:space="preserve">Ръкохватка за електрохирургия за еднократна употреба </t>
  </si>
  <si>
    <t>С31-08-001</t>
  </si>
  <si>
    <t>BLACO MB100</t>
  </si>
  <si>
    <t>MB100</t>
  </si>
  <si>
    <t>Бътън суитч писалка, многократна</t>
  </si>
  <si>
    <t>VL2600</t>
  </si>
  <si>
    <t>КАБЕЛ С ЩИПКА ЗА ЕДНОКРАТЕН НЕУТРАЛЕН ЕЛЕКТРОД  ЕЛЕКТРОНОЖ  ЕДИН ЩИФТ 8 ММ НАКРАЙНИК</t>
  </si>
  <si>
    <t>Метко - Турция</t>
  </si>
  <si>
    <t>Дисперсен кабел за електрохирургия</t>
  </si>
  <si>
    <t>RDC-F3</t>
  </si>
  <si>
    <t>Nessler Medizintechnik GmbH, Австрия</t>
  </si>
  <si>
    <t xml:space="preserve">SWAROPLATE </t>
  </si>
  <si>
    <t>BLAYCO 4200</t>
  </si>
  <si>
    <t>КАБЕЛ С ЩИПКА ЗА ЕДНОКРАТЕН, НЕУТРАЛЕН ЕЛЕКТРОД  ЕЛЕКТРОНОЖ С НАКРАЙНИК ПЛАСТИНА С ТЪНЪК Щифт</t>
  </si>
  <si>
    <t>RDC-С3</t>
  </si>
  <si>
    <t>BLAYCO 4212</t>
  </si>
  <si>
    <t>ЕДНОКРАТЕН НЕУТРАЕН ЕЛЕКТРОД ЗА ЕЛЕКТРОНОЖ МОНОПОЛЯРЕН ЗА ВЪЗРАСТНИ</t>
  </si>
  <si>
    <t>еднократен неутрален електрод</t>
  </si>
  <si>
    <t>FMT-MA</t>
  </si>
  <si>
    <t>DORMO 2125</t>
  </si>
  <si>
    <t>DISPOS.NEUTRAL ELECTR.UNDIV.F.ADULTS</t>
  </si>
  <si>
    <t>GK100</t>
  </si>
  <si>
    <t>ЕДНОКРАТЕН НЕУТРАЕН ЕЛЕКТРОД ЗА ЕЛЕКТРОНОЖ БИПОЛЯРЕН ЗА ВЪЗРАСТНИ</t>
  </si>
  <si>
    <t>FMT-BA</t>
  </si>
  <si>
    <t>DORMO 2510</t>
  </si>
  <si>
    <t>Еднократни електроди за електронож</t>
  </si>
  <si>
    <t>DISP.NEUTRAL ELECTRODE LONG.DIV./ADULTS</t>
  </si>
  <si>
    <t>GK101</t>
  </si>
  <si>
    <t>ЕДНОКРАТЕН НЕУТРАЕН ЕЛЕКТРОД ЗА ЕЛЕКТРОНОЖ БИПОЛЯРЕН ЗА ДЕЦА</t>
  </si>
  <si>
    <t>FMT-BP</t>
  </si>
  <si>
    <t>DORMO 2600</t>
  </si>
  <si>
    <t>DISP.NEUTRAL ELECTRODE DIVIDED F.CHILD</t>
  </si>
  <si>
    <t>GK084</t>
  </si>
  <si>
    <t>ЕДНОКРАТЕН, МОНОПОЛЯРЕН, НЕУТРАЛЕН ЕЛЕКТРОД С КАБЕЛ И НАКРАЙНИК Щифт 6,3 мм, за възрастни</t>
  </si>
  <si>
    <t>DORMO 2125-C</t>
  </si>
  <si>
    <t>2125-C</t>
  </si>
  <si>
    <t>ЕДНОКРАТЕН, БИПОЛЯРЕН, НЕУТРАЛЕН ЕЛЕКТРОД С КАБЕЛ И НАКРАЙНИК, ПЛОЧКА С ТЪНЪК  ЩИФТ, за възрастни</t>
  </si>
  <si>
    <t>DORMO 2510-C</t>
  </si>
  <si>
    <t>2510-C</t>
  </si>
  <si>
    <t>FMT-CBA</t>
  </si>
  <si>
    <t>ЕДНОКРАТЕН, БИПОЛЯРЕН, НЕУТРАЛЕН ЕЛЕКТРОД С КАБЕЛ И НАКРАЙНИК, ПЛОЧКА С ТЪНЪК  ЩИФТ, ЗА ДЕЦА</t>
  </si>
  <si>
    <t>FMT-CBP</t>
  </si>
  <si>
    <t>DORMO 2600-C</t>
  </si>
  <si>
    <t>2600-C</t>
  </si>
  <si>
    <t>ПОЧИСТВАТЕЛ ЗА ЕЛЕКТРОНОЖ</t>
  </si>
  <si>
    <t>BLAYCO AL40</t>
  </si>
  <si>
    <t>AL40</t>
  </si>
  <si>
    <t xml:space="preserve">ЕДНОКРАТНО НОЖЧЕ ЗА ЕЛЕКТРОНОЖ, ТИП ШПАТУЛА, ЩИФТ 2,4 ММ ДЪЛЖИНА 69 ММ, ШПАТУЛА 19 ММ </t>
  </si>
  <si>
    <t>BLAYCO AB80</t>
  </si>
  <si>
    <t>АВ80</t>
  </si>
  <si>
    <t xml:space="preserve">ЕДНОКРАТНО НОЖЧЕ ЗА ЕЛЕКТРОНОЖ, ТИП ТОПЧЕ, ЩИФТ 2,4 ММ ДЪЛЖИНА 69 ММ, ТОПЧЕ 4 ММ </t>
  </si>
  <si>
    <t>BLAYCO AB50</t>
  </si>
  <si>
    <t>АВ50</t>
  </si>
  <si>
    <t xml:space="preserve">ЕДНОКРАТНО НОЖЧЕ ЗА ЕЛЕКТРОНОЖ, ТИП ШПАТУЛА, ЩИФТ 2,4 ММ ДЪЛЖИНА 152 ММ, ШПАТУЛА 19 ММ </t>
  </si>
  <si>
    <t>BLAYCO AB90</t>
  </si>
  <si>
    <t>АВ90</t>
  </si>
  <si>
    <t xml:space="preserve">МНОГОКРАТНО НОЖЧЕ ЗА ЕЛЕКТРОНОЖ, ТИП ШПАТУЛА, ЩИФТ 2,4 ММ ДЪЛЖИНА 69 ММ, ШПАТУЛА 19 ММ </t>
  </si>
  <si>
    <t>KNIFE ELECTRODE STR.SHORT SHAFT D:2.4MM</t>
  </si>
  <si>
    <t>GK140R</t>
  </si>
  <si>
    <t xml:space="preserve">МНОГОКРАТНО НОЖЧЕ ЗА ЕЛЕКТРОНОЖ, ТИП ТОПЧЕ, ЩИФТ 2,4 ММ ДЪЛЖИНА 69 ММ, ТОПЧЕ 4 ММ </t>
  </si>
  <si>
    <t>BALL ELECT.D:4MM STR.SH.SHAFT D:4.0MM</t>
  </si>
  <si>
    <t>GK121R</t>
  </si>
  <si>
    <t xml:space="preserve">МНОГОКРАТНО НОЖЧЕ ЗА ЕЛЕКТРОНОЖ, ТИП ШПАТУЛА, ЩИФТ 2,4 ММ ДЪЛЖИНА 152 ММ, ШПАТУЛА 19 ММ </t>
  </si>
  <si>
    <t>KNIFE ELECT.STR.LG.SHAFT 100MM D:2.4MM</t>
  </si>
  <si>
    <t>GK155R</t>
  </si>
  <si>
    <t>КАБЕЛ ЕДНОКРАТЕН ЗА ВРЕМЕНЕН ПЕЙСМЕЙКЪР, НАЧАЛЕН, ТИП КРОКОДИЛ</t>
  </si>
  <si>
    <t>St. Jude Medical-САЩ</t>
  </si>
  <si>
    <t xml:space="preserve">Treshold cable </t>
  </si>
  <si>
    <t>КАБЕЛИ СЪВМЕСТИМИ С ФИБРИЛАТОР НА ФИРМА SORIN</t>
  </si>
  <si>
    <t>Sorin Group - Италия</t>
  </si>
  <si>
    <t>Fibrilator Electrode</t>
  </si>
  <si>
    <t>28-10-15</t>
  </si>
  <si>
    <t>СЕНЗОР ЗА ВЪЗРАСТНИ СЪВМЕСТИМ С  МОНИТОР ЗА ЦЕРЕБРАЛНА ОКСИМЕТРИЯ INVOS 5100CKIT, 10 бр. /оп.</t>
  </si>
  <si>
    <t>Covidien llc., САЩ</t>
  </si>
  <si>
    <t>Сома сензор за монитор Invos, за възрастни</t>
  </si>
  <si>
    <t>SAFB-SM</t>
  </si>
  <si>
    <t>СЕНЗОРИ ЗА ВЪЗРАСТНИ, СЪВМЕСТИМИ С МОНИТОР ASPECT MEDICAL</t>
  </si>
  <si>
    <t>Сензор за възрастни BIS Quatro</t>
  </si>
  <si>
    <t>186-0106</t>
  </si>
  <si>
    <t>ЕДНОКРАТЕН КАБЕЛ И РЪКОХВАТКА С ДВА БУТОНА- ТРИ ЩИФТА НАКРАЙНИК</t>
  </si>
  <si>
    <t>Игли за регионална блокада съвместими с апарат Stimuplex Bbraun 50 mm</t>
  </si>
  <si>
    <t>STIMUPLEX D, 30°, 22GX2", 0.7X50MM</t>
  </si>
  <si>
    <t>4894197N</t>
  </si>
  <si>
    <t>Игли за регионална блокада съвместими с апарат Stimuplex Bbraun 100 mm</t>
  </si>
  <si>
    <t>STIMUPLEX D, 30°, 22GX3 1/8'', 0.7X80MM</t>
  </si>
  <si>
    <t>4894200N</t>
  </si>
  <si>
    <t>Мека  аспирация -комплект с вакум регулатор  - воден стълб</t>
  </si>
  <si>
    <t>Medicop d.o.o, Словения</t>
  </si>
  <si>
    <t>Мека аспирация VarioVac D rail</t>
  </si>
  <si>
    <t>MP00512</t>
  </si>
  <si>
    <t>Стъкленица с капачка за секрети 0,7 l съвместима  с  вакуумни  системи   тип  дрегер</t>
  </si>
  <si>
    <t>Стъкленица с капачка за секрети 0,7 l</t>
  </si>
  <si>
    <t>2M85594+2M85011</t>
  </si>
  <si>
    <t>Вакумен  шлаух за централно захранване 3 м.</t>
  </si>
  <si>
    <t>MPI -Германия</t>
  </si>
  <si>
    <t xml:space="preserve">Тръба/шлаух аспирационна 300см. с 1 конектор СН 25  /50бр./
</t>
  </si>
  <si>
    <t>VAC шлаух за центр. захр. 3m</t>
  </si>
  <si>
    <t>M36014</t>
  </si>
  <si>
    <t>Колби за мека аспирация  съвместими  с мека  аспирация  тип  дрегер:</t>
  </si>
  <si>
    <t>без метален  накрайник</t>
  </si>
  <si>
    <t>Колба за мека аспирация без метален накрайник</t>
  </si>
  <si>
    <t>M20668</t>
  </si>
  <si>
    <t>с метален  накрайник</t>
  </si>
  <si>
    <t>Колба за мека аспирация с метален накрайник</t>
  </si>
  <si>
    <t>MP00565</t>
  </si>
  <si>
    <t>Овлажнителна камера съвместима с ротаметър тип DRAGER 300 ml- автоклавируема</t>
  </si>
  <si>
    <t>Овлажнителна камера</t>
  </si>
  <si>
    <t>2M85834</t>
  </si>
  <si>
    <t>Нагреватели, съвместими с овлажнители тип BENNET</t>
  </si>
  <si>
    <t>Fisher&amp;Paykel Healthcare Ltd., Нова Зеландия</t>
  </si>
  <si>
    <t>Овлажнител с нагряване MR810 с многократна овлажнителна камера MR370, съвместими с респиратори Bennett</t>
  </si>
  <si>
    <t>MR810 - 1бр.  MR370 - 1бр.</t>
  </si>
  <si>
    <t>Двоен О2 - ротаметър  15 L централно захранване-с овлажнителни  камери</t>
  </si>
  <si>
    <t>Двоен О2 - ротаметър за централно захранване с овлажнителна камера</t>
  </si>
  <si>
    <t>2M86561+ 2x2M85834</t>
  </si>
  <si>
    <t xml:space="preserve">Ротаметър  О2  с овлажнителна камера 15 л.с възможност  за  включване  на   маска  и  шланг </t>
  </si>
  <si>
    <t>Ротаметър  за кислород  с овлажнителна камера 15 л.с възможност  за  включване  на   маска  и  шланг</t>
  </si>
  <si>
    <t>О2 - ротаметър за централно захранване с овлажнителна камера</t>
  </si>
  <si>
    <t>2M86553 + 2M85834</t>
  </si>
  <si>
    <t>Ротаметър  за въздух с щуцер конусен 15 л.</t>
  </si>
  <si>
    <t>AIR - ротаметър с присъединителна втулка M32X1.5</t>
  </si>
  <si>
    <t>2M86554</t>
  </si>
  <si>
    <t>Щуцери-накрайници</t>
  </si>
  <si>
    <t>кислород</t>
  </si>
  <si>
    <t>Щекер за кислород</t>
  </si>
  <si>
    <t>G21199</t>
  </si>
  <si>
    <t>вакуум</t>
  </si>
  <si>
    <t>Щекер за вакуум</t>
  </si>
  <si>
    <t>G21203</t>
  </si>
  <si>
    <t>вуздух</t>
  </si>
  <si>
    <t>Щекер за въздух</t>
  </si>
  <si>
    <t>G21200</t>
  </si>
  <si>
    <t>Инхалационно устройство</t>
  </si>
  <si>
    <t>инхалационно устройство</t>
  </si>
  <si>
    <t>2M85912</t>
  </si>
  <si>
    <t xml:space="preserve">Специфични консумативи съвместими с анестезилогичен апарат МАQUET FLOW-i:
</t>
  </si>
  <si>
    <t>"ВЕГА МЕДИКАЛ" ЕООД</t>
  </si>
  <si>
    <t>CO2 еднократен контейнер абсорбер, съвместим с анестезилогичен апарат  МАQUET FLOW-i:</t>
  </si>
  <si>
    <t>МAQUET CRITICAL CARE AB, ШВЕЦИЯ</t>
  </si>
  <si>
    <t>СО2 абсорбатор, еднократен</t>
  </si>
  <si>
    <t>Влагоуловители към модул за измерване на СО2, съвместими с анестезилогичен апарат МАQUET FLOW-i:</t>
  </si>
  <si>
    <t>Изсушител А, с влагоулавяне</t>
  </si>
  <si>
    <t>Линия за измерване на СО2, съвместима с анестезилогичен апарат МАQUET FLOW-i (удължителна линия към влагоуловител)</t>
  </si>
  <si>
    <t>Линия за вземане на газова проба</t>
  </si>
  <si>
    <t>Филтър влагоабсорбиращ, съвместим с анестезилогичен апарат МАQUET FLOW-i,  опаковка x 60 бр.</t>
  </si>
  <si>
    <t>Servo Duo Guard филтър</t>
  </si>
  <si>
    <t>Опаковка с контейнери пълни с натроткалк съвместими с анестезиологичен апарат Мaquet Flow I, опаковка x 12 бр.</t>
  </si>
  <si>
    <t>Консумативи, съвместими с ултразвуков хармоничен скалпел Generator 300, производство на Ethicon Endo Surgery, Johnson&amp;Johnson</t>
  </si>
  <si>
    <t>Кабел за ULTRACISION HARMONIC SCALPEL</t>
  </si>
  <si>
    <t xml:space="preserve">ULTRACISION HARMONIC SCALPEL HAND PIECE     </t>
  </si>
  <si>
    <t>HP054</t>
  </si>
  <si>
    <t>1бр/кут</t>
  </si>
  <si>
    <t>Закривени ножици Harmonic ACE</t>
  </si>
  <si>
    <t>Ultracision Harmonic Scalpel Synergy Dissecting Hook</t>
  </si>
  <si>
    <t>SNGHK</t>
  </si>
  <si>
    <t>Ръкохватка Harmonic ACE</t>
  </si>
  <si>
    <t>Ultracision Harmonic Scalpel Synergy curved Blade for open surgery</t>
  </si>
  <si>
    <t>SNGCB</t>
  </si>
  <si>
    <t>Оценка и класиране на участниците с допуснати оферти за номенклатури от обособени позиции</t>
  </si>
  <si>
    <t xml:space="preserve">Приложение №2 </t>
  </si>
  <si>
    <t>Председател:</t>
  </si>
  <si>
    <t>Членове:</t>
  </si>
  <si>
    <t xml:space="preserve">проф. д-р Тодор Захариев </t>
  </si>
  <si>
    <t xml:space="preserve">доц. д-р Георги Царянски </t>
  </si>
  <si>
    <t xml:space="preserve">доц. д-р Румен Илиев </t>
  </si>
  <si>
    <t xml:space="preserve">доц. д-р Диана Трендафилова </t>
  </si>
  <si>
    <t xml:space="preserve">д-р Любомир Давидков </t>
  </si>
  <si>
    <t xml:space="preserve">доц. д-р Антоанета Димитрова </t>
  </si>
  <si>
    <t xml:space="preserve">Илияна Колева </t>
  </si>
  <si>
    <t xml:space="preserve">Петя Якимова </t>
  </si>
  <si>
    <t>Елка Колева</t>
  </si>
  <si>
    <t xml:space="preserve">Иванка Ангелова </t>
  </si>
  <si>
    <t xml:space="preserve">Диана Кръстева </t>
  </si>
  <si>
    <t xml:space="preserve">Бойка Балканска </t>
  </si>
  <si>
    <t xml:space="preserve">Елка Димитрова </t>
  </si>
  <si>
    <t xml:space="preserve">Милена Арсенова </t>
  </si>
  <si>
    <t>инж.Георги Славков</t>
  </si>
  <si>
    <t xml:space="preserve">Юлия Добрева </t>
  </si>
  <si>
    <t xml:space="preserve">Надежда  Георгиева  </t>
  </si>
  <si>
    <t xml:space="preserve">Лилия Чудилова </t>
  </si>
  <si>
    <t xml:space="preserve">         Виктория Дикова - Йорданова </t>
  </si>
  <si>
    <t xml:space="preserve">             Василка Цветанова </t>
  </si>
  <si>
    <t xml:space="preserve">проф. д-р Димитър Петков 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</si>
</sst>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##0"/>
    <numFmt numFmtId="187" formatCode="#,##0.00;[Red]#,##0.00"/>
    <numFmt numFmtId="188" formatCode="_-* #,##0.00\ [$лв-402]_-;\-* #,##0.00\ [$лв-402]_-;_-* &quot;-&quot;??\ [$лв-402]_-;_-@_-"/>
    <numFmt numFmtId="189" formatCode="0.0"/>
    <numFmt numFmtId="190" formatCode="#,##0.0000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3" fillId="32" borderId="0">
      <alignment horizontal="left" vertical="center"/>
      <protection/>
    </xf>
    <xf numFmtId="0" fontId="3" fillId="32" borderId="0">
      <alignment horizontal="right" vertical="center"/>
      <protection/>
    </xf>
    <xf numFmtId="0" fontId="3" fillId="32" borderId="0">
      <alignment horizontal="right" vertical="center"/>
      <protection/>
    </xf>
    <xf numFmtId="0" fontId="3" fillId="32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6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left" vertical="top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85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185" fontId="54" fillId="0" borderId="10" xfId="0" applyNumberFormat="1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51" fillId="33" borderId="10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left" vertical="center" wrapText="1"/>
    </xf>
    <xf numFmtId="0" fontId="1" fillId="33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2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33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rmal_Sheet1" xfId="59"/>
    <cellStyle name="Note" xfId="60"/>
    <cellStyle name="Output" xfId="61"/>
    <cellStyle name="Percent" xfId="62"/>
    <cellStyle name="S4" xfId="63"/>
    <cellStyle name="S5" xfId="64"/>
    <cellStyle name="S6" xfId="65"/>
    <cellStyle name="S7" xfId="66"/>
    <cellStyle name="Standard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1543050</xdr:colOff>
      <xdr:row>148</xdr:row>
      <xdr:rowOff>0</xdr:rowOff>
    </xdr:from>
    <xdr:ext cx="0" cy="1819275"/>
    <xdr:sp fLocksText="0">
      <xdr:nvSpPr>
        <xdr:cNvPr id="1" name="Text Box 17"/>
        <xdr:cNvSpPr txBox="1">
          <a:spLocks noChangeArrowheads="1"/>
        </xdr:cNvSpPr>
      </xdr:nvSpPr>
      <xdr:spPr>
        <a:xfrm>
          <a:off x="2505075" y="85648800"/>
          <a:ext cx="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819275"/>
    <xdr:sp fLocksText="0">
      <xdr:nvSpPr>
        <xdr:cNvPr id="2" name="Text Box 18"/>
        <xdr:cNvSpPr txBox="1">
          <a:spLocks noChangeArrowheads="1"/>
        </xdr:cNvSpPr>
      </xdr:nvSpPr>
      <xdr:spPr>
        <a:xfrm>
          <a:off x="2505075" y="85648800"/>
          <a:ext cx="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819275"/>
    <xdr:sp fLocksText="0">
      <xdr:nvSpPr>
        <xdr:cNvPr id="3" name="Text Box 19"/>
        <xdr:cNvSpPr txBox="1">
          <a:spLocks noChangeArrowheads="1"/>
        </xdr:cNvSpPr>
      </xdr:nvSpPr>
      <xdr:spPr>
        <a:xfrm>
          <a:off x="2505075" y="85648800"/>
          <a:ext cx="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819275"/>
    <xdr:sp fLocksText="0">
      <xdr:nvSpPr>
        <xdr:cNvPr id="4" name="Text Box 20"/>
        <xdr:cNvSpPr txBox="1">
          <a:spLocks noChangeArrowheads="1"/>
        </xdr:cNvSpPr>
      </xdr:nvSpPr>
      <xdr:spPr>
        <a:xfrm>
          <a:off x="2505075" y="85648800"/>
          <a:ext cx="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6" name="Text Box 2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8" name="Text Box 4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9" name="Text Box 17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10" name="Text Box 18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11" name="Text Box 19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148</xdr:row>
      <xdr:rowOff>0</xdr:rowOff>
    </xdr:from>
    <xdr:ext cx="0" cy="133350"/>
    <xdr:sp fLocksText="0">
      <xdr:nvSpPr>
        <xdr:cNvPr id="12" name="Text Box 20"/>
        <xdr:cNvSpPr txBox="1">
          <a:spLocks noChangeArrowheads="1"/>
        </xdr:cNvSpPr>
      </xdr:nvSpPr>
      <xdr:spPr>
        <a:xfrm>
          <a:off x="2505075" y="8564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581275"/>
    <xdr:sp fLocksText="0">
      <xdr:nvSpPr>
        <xdr:cNvPr id="13" name="Text Box 17"/>
        <xdr:cNvSpPr txBox="1">
          <a:spLocks noChangeArrowheads="1"/>
        </xdr:cNvSpPr>
      </xdr:nvSpPr>
      <xdr:spPr>
        <a:xfrm>
          <a:off x="2505075" y="149352000"/>
          <a:ext cx="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581275"/>
    <xdr:sp fLocksText="0">
      <xdr:nvSpPr>
        <xdr:cNvPr id="14" name="Text Box 18"/>
        <xdr:cNvSpPr txBox="1">
          <a:spLocks noChangeArrowheads="1"/>
        </xdr:cNvSpPr>
      </xdr:nvSpPr>
      <xdr:spPr>
        <a:xfrm>
          <a:off x="2505075" y="149352000"/>
          <a:ext cx="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581275"/>
    <xdr:sp fLocksText="0">
      <xdr:nvSpPr>
        <xdr:cNvPr id="15" name="Text Box 19"/>
        <xdr:cNvSpPr txBox="1">
          <a:spLocks noChangeArrowheads="1"/>
        </xdr:cNvSpPr>
      </xdr:nvSpPr>
      <xdr:spPr>
        <a:xfrm>
          <a:off x="2505075" y="149352000"/>
          <a:ext cx="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581275"/>
    <xdr:sp fLocksText="0">
      <xdr:nvSpPr>
        <xdr:cNvPr id="16" name="Text Box 20"/>
        <xdr:cNvSpPr txBox="1">
          <a:spLocks noChangeArrowheads="1"/>
        </xdr:cNvSpPr>
      </xdr:nvSpPr>
      <xdr:spPr>
        <a:xfrm>
          <a:off x="2505075" y="149352000"/>
          <a:ext cx="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18" name="Text Box 2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19" name="Text Box 3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20" name="Text Box 4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21" name="Text Box 17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22" name="Text Box 18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23" name="Text Box 19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270</xdr:row>
      <xdr:rowOff>0</xdr:rowOff>
    </xdr:from>
    <xdr:ext cx="0" cy="266700"/>
    <xdr:sp fLocksText="0">
      <xdr:nvSpPr>
        <xdr:cNvPr id="24" name="Text Box 20"/>
        <xdr:cNvSpPr txBox="1">
          <a:spLocks noChangeArrowheads="1"/>
        </xdr:cNvSpPr>
      </xdr:nvSpPr>
      <xdr:spPr>
        <a:xfrm>
          <a:off x="2505075" y="1493520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72</xdr:row>
      <xdr:rowOff>0</xdr:rowOff>
    </xdr:from>
    <xdr:ext cx="0" cy="6219825"/>
    <xdr:sp fLocksText="0">
      <xdr:nvSpPr>
        <xdr:cNvPr id="25" name="Text Box 1" hidden="1"/>
        <xdr:cNvSpPr txBox="1">
          <a:spLocks noChangeArrowheads="1"/>
        </xdr:cNvSpPr>
      </xdr:nvSpPr>
      <xdr:spPr>
        <a:xfrm>
          <a:off x="2505075" y="37480875"/>
          <a:ext cx="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72</xdr:row>
      <xdr:rowOff>0</xdr:rowOff>
    </xdr:from>
    <xdr:ext cx="0" cy="6219825"/>
    <xdr:sp fLocksText="0">
      <xdr:nvSpPr>
        <xdr:cNvPr id="26" name="Text Box 1" hidden="1"/>
        <xdr:cNvSpPr txBox="1">
          <a:spLocks noChangeArrowheads="1"/>
        </xdr:cNvSpPr>
      </xdr:nvSpPr>
      <xdr:spPr>
        <a:xfrm>
          <a:off x="2505075" y="37480875"/>
          <a:ext cx="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72</xdr:row>
      <xdr:rowOff>0</xdr:rowOff>
    </xdr:from>
    <xdr:ext cx="0" cy="6219825"/>
    <xdr:sp fLocksText="0">
      <xdr:nvSpPr>
        <xdr:cNvPr id="27" name="Text Box 1" hidden="1"/>
        <xdr:cNvSpPr txBox="1">
          <a:spLocks noChangeArrowheads="1"/>
        </xdr:cNvSpPr>
      </xdr:nvSpPr>
      <xdr:spPr>
        <a:xfrm>
          <a:off x="2505075" y="37480875"/>
          <a:ext cx="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72</xdr:row>
      <xdr:rowOff>0</xdr:rowOff>
    </xdr:from>
    <xdr:ext cx="0" cy="6219825"/>
    <xdr:sp fLocksText="0">
      <xdr:nvSpPr>
        <xdr:cNvPr id="28" name="Text Box 1" hidden="1"/>
        <xdr:cNvSpPr txBox="1">
          <a:spLocks noChangeArrowheads="1"/>
        </xdr:cNvSpPr>
      </xdr:nvSpPr>
      <xdr:spPr>
        <a:xfrm>
          <a:off x="2505075" y="37480875"/>
          <a:ext cx="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72</xdr:row>
      <xdr:rowOff>0</xdr:rowOff>
    </xdr:from>
    <xdr:ext cx="0" cy="6219825"/>
    <xdr:sp fLocksText="0">
      <xdr:nvSpPr>
        <xdr:cNvPr id="29" name="Text Box 1" hidden="1"/>
        <xdr:cNvSpPr txBox="1">
          <a:spLocks noChangeArrowheads="1"/>
        </xdr:cNvSpPr>
      </xdr:nvSpPr>
      <xdr:spPr>
        <a:xfrm>
          <a:off x="2505075" y="37480875"/>
          <a:ext cx="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0" name="Text Box 1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1" name="Text Box 2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2" name="Text Box 3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3" name="Text Box 4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4" name="Text Box 17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5" name="Text Box 18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6" name="Text Box 19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199</xdr:row>
      <xdr:rowOff>0</xdr:rowOff>
    </xdr:from>
    <xdr:ext cx="0" cy="1009650"/>
    <xdr:sp fLocksText="0">
      <xdr:nvSpPr>
        <xdr:cNvPr id="37" name="Text Box 20"/>
        <xdr:cNvSpPr txBox="1">
          <a:spLocks noChangeArrowheads="1"/>
        </xdr:cNvSpPr>
      </xdr:nvSpPr>
      <xdr:spPr>
        <a:xfrm>
          <a:off x="2505075" y="11095672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752475"/>
    <xdr:sp fLocksText="0">
      <xdr:nvSpPr>
        <xdr:cNvPr id="38" name="Text Box 17"/>
        <xdr:cNvSpPr txBox="1">
          <a:spLocks noChangeArrowheads="1"/>
        </xdr:cNvSpPr>
      </xdr:nvSpPr>
      <xdr:spPr>
        <a:xfrm>
          <a:off x="2505075" y="196176900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752475"/>
    <xdr:sp fLocksText="0">
      <xdr:nvSpPr>
        <xdr:cNvPr id="39" name="Text Box 18"/>
        <xdr:cNvSpPr txBox="1">
          <a:spLocks noChangeArrowheads="1"/>
        </xdr:cNvSpPr>
      </xdr:nvSpPr>
      <xdr:spPr>
        <a:xfrm>
          <a:off x="2505075" y="196176900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752475"/>
    <xdr:sp fLocksText="0">
      <xdr:nvSpPr>
        <xdr:cNvPr id="40" name="Text Box 19"/>
        <xdr:cNvSpPr txBox="1">
          <a:spLocks noChangeArrowheads="1"/>
        </xdr:cNvSpPr>
      </xdr:nvSpPr>
      <xdr:spPr>
        <a:xfrm>
          <a:off x="2505075" y="196176900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752475"/>
    <xdr:sp fLocksText="0">
      <xdr:nvSpPr>
        <xdr:cNvPr id="41" name="Text Box 20"/>
        <xdr:cNvSpPr txBox="1">
          <a:spLocks noChangeArrowheads="1"/>
        </xdr:cNvSpPr>
      </xdr:nvSpPr>
      <xdr:spPr>
        <a:xfrm>
          <a:off x="2505075" y="196176900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3" name="Text Box 2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4" name="Text Box 3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5" name="Text Box 4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6" name="Text Box 17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7" name="Text Box 18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8" name="Text Box 19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359</xdr:row>
      <xdr:rowOff>0</xdr:rowOff>
    </xdr:from>
    <xdr:ext cx="0" cy="104775"/>
    <xdr:sp fLocksText="0">
      <xdr:nvSpPr>
        <xdr:cNvPr id="49" name="Text Box 20"/>
        <xdr:cNvSpPr txBox="1">
          <a:spLocks noChangeArrowheads="1"/>
        </xdr:cNvSpPr>
      </xdr:nvSpPr>
      <xdr:spPr>
        <a:xfrm>
          <a:off x="2505075" y="196176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2705100"/>
    <xdr:sp fLocksText="0">
      <xdr:nvSpPr>
        <xdr:cNvPr id="50" name="Text Box 17"/>
        <xdr:cNvSpPr txBox="1">
          <a:spLocks noChangeArrowheads="1"/>
        </xdr:cNvSpPr>
      </xdr:nvSpPr>
      <xdr:spPr>
        <a:xfrm>
          <a:off x="2505075" y="171954825"/>
          <a:ext cx="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2705100"/>
    <xdr:sp fLocksText="0">
      <xdr:nvSpPr>
        <xdr:cNvPr id="51" name="Text Box 18"/>
        <xdr:cNvSpPr txBox="1">
          <a:spLocks noChangeArrowheads="1"/>
        </xdr:cNvSpPr>
      </xdr:nvSpPr>
      <xdr:spPr>
        <a:xfrm>
          <a:off x="2505075" y="171954825"/>
          <a:ext cx="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2705100"/>
    <xdr:sp fLocksText="0">
      <xdr:nvSpPr>
        <xdr:cNvPr id="52" name="Text Box 19"/>
        <xdr:cNvSpPr txBox="1">
          <a:spLocks noChangeArrowheads="1"/>
        </xdr:cNvSpPr>
      </xdr:nvSpPr>
      <xdr:spPr>
        <a:xfrm>
          <a:off x="2505075" y="171954825"/>
          <a:ext cx="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2705100"/>
    <xdr:sp fLocksText="0">
      <xdr:nvSpPr>
        <xdr:cNvPr id="53" name="Text Box 20"/>
        <xdr:cNvSpPr txBox="1">
          <a:spLocks noChangeArrowheads="1"/>
        </xdr:cNvSpPr>
      </xdr:nvSpPr>
      <xdr:spPr>
        <a:xfrm>
          <a:off x="2505075" y="171954825"/>
          <a:ext cx="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5" name="Text Box 2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6" name="Text Box 3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7" name="Text Box 4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8" name="Text Box 17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59" name="Text Box 18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60" name="Text Box 19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311</xdr:row>
      <xdr:rowOff>0</xdr:rowOff>
    </xdr:from>
    <xdr:ext cx="0" cy="104775"/>
    <xdr:sp fLocksText="0">
      <xdr:nvSpPr>
        <xdr:cNvPr id="61" name="Text Box 20"/>
        <xdr:cNvSpPr txBox="1">
          <a:spLocks noChangeArrowheads="1"/>
        </xdr:cNvSpPr>
      </xdr:nvSpPr>
      <xdr:spPr>
        <a:xfrm>
          <a:off x="2505075" y="1719548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771650"/>
    <xdr:sp fLocksText="0">
      <xdr:nvSpPr>
        <xdr:cNvPr id="62" name="Text Box 17"/>
        <xdr:cNvSpPr txBox="1">
          <a:spLocks noChangeArrowheads="1"/>
        </xdr:cNvSpPr>
      </xdr:nvSpPr>
      <xdr:spPr>
        <a:xfrm>
          <a:off x="2505075" y="15675292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771650"/>
    <xdr:sp fLocksText="0">
      <xdr:nvSpPr>
        <xdr:cNvPr id="63" name="Text Box 18"/>
        <xdr:cNvSpPr txBox="1">
          <a:spLocks noChangeArrowheads="1"/>
        </xdr:cNvSpPr>
      </xdr:nvSpPr>
      <xdr:spPr>
        <a:xfrm>
          <a:off x="2505075" y="15675292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771650"/>
    <xdr:sp fLocksText="0">
      <xdr:nvSpPr>
        <xdr:cNvPr id="64" name="Text Box 19"/>
        <xdr:cNvSpPr txBox="1">
          <a:spLocks noChangeArrowheads="1"/>
        </xdr:cNvSpPr>
      </xdr:nvSpPr>
      <xdr:spPr>
        <a:xfrm>
          <a:off x="2505075" y="15675292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771650"/>
    <xdr:sp fLocksText="0">
      <xdr:nvSpPr>
        <xdr:cNvPr id="65" name="Text Box 20"/>
        <xdr:cNvSpPr txBox="1">
          <a:spLocks noChangeArrowheads="1"/>
        </xdr:cNvSpPr>
      </xdr:nvSpPr>
      <xdr:spPr>
        <a:xfrm>
          <a:off x="2505075" y="15675292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67" name="Text Box 2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68" name="Text Box 3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69" name="Text Box 4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70" name="Text Box 17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71" name="Text Box 18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72" name="Text Box 19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276</xdr:row>
      <xdr:rowOff>0</xdr:rowOff>
    </xdr:from>
    <xdr:ext cx="0" cy="133350"/>
    <xdr:sp fLocksText="0">
      <xdr:nvSpPr>
        <xdr:cNvPr id="73" name="Text Box 20"/>
        <xdr:cNvSpPr txBox="1">
          <a:spLocks noChangeArrowheads="1"/>
        </xdr:cNvSpPr>
      </xdr:nvSpPr>
      <xdr:spPr>
        <a:xfrm>
          <a:off x="2505075" y="154352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178</xdr:row>
      <xdr:rowOff>0</xdr:rowOff>
    </xdr:from>
    <xdr:ext cx="0" cy="15116175"/>
    <xdr:sp fLocksText="0">
      <xdr:nvSpPr>
        <xdr:cNvPr id="74" name="Text Box 1" hidden="1"/>
        <xdr:cNvSpPr txBox="1">
          <a:spLocks noChangeArrowheads="1"/>
        </xdr:cNvSpPr>
      </xdr:nvSpPr>
      <xdr:spPr>
        <a:xfrm>
          <a:off x="2505075" y="100736400"/>
          <a:ext cx="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178</xdr:row>
      <xdr:rowOff>0</xdr:rowOff>
    </xdr:from>
    <xdr:ext cx="0" cy="15116175"/>
    <xdr:sp fLocksText="0">
      <xdr:nvSpPr>
        <xdr:cNvPr id="75" name="Text Box 1" hidden="1"/>
        <xdr:cNvSpPr txBox="1">
          <a:spLocks noChangeArrowheads="1"/>
        </xdr:cNvSpPr>
      </xdr:nvSpPr>
      <xdr:spPr>
        <a:xfrm>
          <a:off x="2505075" y="100736400"/>
          <a:ext cx="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178</xdr:row>
      <xdr:rowOff>0</xdr:rowOff>
    </xdr:from>
    <xdr:ext cx="0" cy="15116175"/>
    <xdr:sp fLocksText="0">
      <xdr:nvSpPr>
        <xdr:cNvPr id="76" name="Text Box 1" hidden="1"/>
        <xdr:cNvSpPr txBox="1">
          <a:spLocks noChangeArrowheads="1"/>
        </xdr:cNvSpPr>
      </xdr:nvSpPr>
      <xdr:spPr>
        <a:xfrm>
          <a:off x="2505075" y="100736400"/>
          <a:ext cx="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178</xdr:row>
      <xdr:rowOff>0</xdr:rowOff>
    </xdr:from>
    <xdr:ext cx="0" cy="15116175"/>
    <xdr:sp fLocksText="0">
      <xdr:nvSpPr>
        <xdr:cNvPr id="77" name="Text Box 1" hidden="1"/>
        <xdr:cNvSpPr txBox="1">
          <a:spLocks noChangeArrowheads="1"/>
        </xdr:cNvSpPr>
      </xdr:nvSpPr>
      <xdr:spPr>
        <a:xfrm>
          <a:off x="2505075" y="100736400"/>
          <a:ext cx="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178</xdr:row>
      <xdr:rowOff>0</xdr:rowOff>
    </xdr:from>
    <xdr:ext cx="0" cy="15116175"/>
    <xdr:sp fLocksText="0">
      <xdr:nvSpPr>
        <xdr:cNvPr id="78" name="Text Box 1" hidden="1"/>
        <xdr:cNvSpPr txBox="1">
          <a:spLocks noChangeArrowheads="1"/>
        </xdr:cNvSpPr>
      </xdr:nvSpPr>
      <xdr:spPr>
        <a:xfrm>
          <a:off x="2505075" y="100736400"/>
          <a:ext cx="0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228975"/>
    <xdr:sp fLocksText="0">
      <xdr:nvSpPr>
        <xdr:cNvPr id="79" name="Text Box 17"/>
        <xdr:cNvSpPr txBox="1">
          <a:spLocks noChangeArrowheads="1"/>
        </xdr:cNvSpPr>
      </xdr:nvSpPr>
      <xdr:spPr>
        <a:xfrm>
          <a:off x="2505075" y="20995957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228975"/>
    <xdr:sp fLocksText="0">
      <xdr:nvSpPr>
        <xdr:cNvPr id="80" name="Text Box 18"/>
        <xdr:cNvSpPr txBox="1">
          <a:spLocks noChangeArrowheads="1"/>
        </xdr:cNvSpPr>
      </xdr:nvSpPr>
      <xdr:spPr>
        <a:xfrm>
          <a:off x="2505075" y="20995957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228975"/>
    <xdr:sp fLocksText="0">
      <xdr:nvSpPr>
        <xdr:cNvPr id="81" name="Text Box 19"/>
        <xdr:cNvSpPr txBox="1">
          <a:spLocks noChangeArrowheads="1"/>
        </xdr:cNvSpPr>
      </xdr:nvSpPr>
      <xdr:spPr>
        <a:xfrm>
          <a:off x="2505075" y="20995957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228975"/>
    <xdr:sp fLocksText="0">
      <xdr:nvSpPr>
        <xdr:cNvPr id="82" name="Text Box 20"/>
        <xdr:cNvSpPr txBox="1">
          <a:spLocks noChangeArrowheads="1"/>
        </xdr:cNvSpPr>
      </xdr:nvSpPr>
      <xdr:spPr>
        <a:xfrm>
          <a:off x="2505075" y="20995957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3" name="Text Box 1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4" name="Text Box 2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5" name="Text Box 3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6" name="Text Box 4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7" name="Text Box 17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8" name="Text Box 18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89" name="Text Box 19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381</xdr:row>
      <xdr:rowOff>0</xdr:rowOff>
    </xdr:from>
    <xdr:ext cx="0" cy="38100"/>
    <xdr:sp fLocksText="0">
      <xdr:nvSpPr>
        <xdr:cNvPr id="90" name="Text Box 20"/>
        <xdr:cNvSpPr txBox="1">
          <a:spLocks noChangeArrowheads="1"/>
        </xdr:cNvSpPr>
      </xdr:nvSpPr>
      <xdr:spPr>
        <a:xfrm>
          <a:off x="2505075" y="209959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190625"/>
    <xdr:sp fLocksText="0">
      <xdr:nvSpPr>
        <xdr:cNvPr id="91" name="Text Box 17"/>
        <xdr:cNvSpPr txBox="1">
          <a:spLocks noChangeArrowheads="1"/>
        </xdr:cNvSpPr>
      </xdr:nvSpPr>
      <xdr:spPr>
        <a:xfrm>
          <a:off x="2505075" y="210359625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190625"/>
    <xdr:sp fLocksText="0">
      <xdr:nvSpPr>
        <xdr:cNvPr id="92" name="Text Box 18"/>
        <xdr:cNvSpPr txBox="1">
          <a:spLocks noChangeArrowheads="1"/>
        </xdr:cNvSpPr>
      </xdr:nvSpPr>
      <xdr:spPr>
        <a:xfrm>
          <a:off x="2505075" y="210359625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190625"/>
    <xdr:sp fLocksText="0">
      <xdr:nvSpPr>
        <xdr:cNvPr id="93" name="Text Box 19"/>
        <xdr:cNvSpPr txBox="1">
          <a:spLocks noChangeArrowheads="1"/>
        </xdr:cNvSpPr>
      </xdr:nvSpPr>
      <xdr:spPr>
        <a:xfrm>
          <a:off x="2505075" y="210359625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190625"/>
    <xdr:sp fLocksText="0">
      <xdr:nvSpPr>
        <xdr:cNvPr id="94" name="Text Box 20"/>
        <xdr:cNvSpPr txBox="1">
          <a:spLocks noChangeArrowheads="1"/>
        </xdr:cNvSpPr>
      </xdr:nvSpPr>
      <xdr:spPr>
        <a:xfrm>
          <a:off x="2505075" y="210359625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96" name="Text Box 2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97" name="Text Box 3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98" name="Text Box 4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99" name="Text Box 17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100" name="Text Box 18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101" name="Text Box 19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383</xdr:row>
      <xdr:rowOff>0</xdr:rowOff>
    </xdr:from>
    <xdr:ext cx="0" cy="133350"/>
    <xdr:sp fLocksText="0">
      <xdr:nvSpPr>
        <xdr:cNvPr id="102" name="Text Box 20"/>
        <xdr:cNvSpPr txBox="1">
          <a:spLocks noChangeArrowheads="1"/>
        </xdr:cNvSpPr>
      </xdr:nvSpPr>
      <xdr:spPr>
        <a:xfrm>
          <a:off x="2505075" y="210359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952500"/>
    <xdr:sp fLocksText="0">
      <xdr:nvSpPr>
        <xdr:cNvPr id="103" name="Text Box 17"/>
        <xdr:cNvSpPr txBox="1">
          <a:spLocks noChangeArrowheads="1"/>
        </xdr:cNvSpPr>
      </xdr:nvSpPr>
      <xdr:spPr>
        <a:xfrm>
          <a:off x="2505075" y="211559775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952500"/>
    <xdr:sp fLocksText="0">
      <xdr:nvSpPr>
        <xdr:cNvPr id="104" name="Text Box 18"/>
        <xdr:cNvSpPr txBox="1">
          <a:spLocks noChangeArrowheads="1"/>
        </xdr:cNvSpPr>
      </xdr:nvSpPr>
      <xdr:spPr>
        <a:xfrm>
          <a:off x="2505075" y="211559775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952500"/>
    <xdr:sp fLocksText="0">
      <xdr:nvSpPr>
        <xdr:cNvPr id="105" name="Text Box 19"/>
        <xdr:cNvSpPr txBox="1">
          <a:spLocks noChangeArrowheads="1"/>
        </xdr:cNvSpPr>
      </xdr:nvSpPr>
      <xdr:spPr>
        <a:xfrm>
          <a:off x="2505075" y="211559775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952500"/>
    <xdr:sp fLocksText="0">
      <xdr:nvSpPr>
        <xdr:cNvPr id="106" name="Text Box 20"/>
        <xdr:cNvSpPr txBox="1">
          <a:spLocks noChangeArrowheads="1"/>
        </xdr:cNvSpPr>
      </xdr:nvSpPr>
      <xdr:spPr>
        <a:xfrm>
          <a:off x="2505075" y="211559775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08" name="Text Box 2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09" name="Text Box 3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10" name="Text Box 4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11" name="Text Box 17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12" name="Text Box 18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13" name="Text Box 19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385</xdr:row>
      <xdr:rowOff>0</xdr:rowOff>
    </xdr:from>
    <xdr:ext cx="0" cy="104775"/>
    <xdr:sp fLocksText="0">
      <xdr:nvSpPr>
        <xdr:cNvPr id="114" name="Text Box 20"/>
        <xdr:cNvSpPr txBox="1">
          <a:spLocks noChangeArrowheads="1"/>
        </xdr:cNvSpPr>
      </xdr:nvSpPr>
      <xdr:spPr>
        <a:xfrm>
          <a:off x="2505075" y="211559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16" name="Text Box 2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17" name="Text Box 3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18" name="Text Box 4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19" name="Text Box 17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20" name="Text Box 18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21" name="Text Box 19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387</xdr:row>
      <xdr:rowOff>0</xdr:rowOff>
    </xdr:from>
    <xdr:ext cx="0" cy="104775"/>
    <xdr:sp fLocksText="0">
      <xdr:nvSpPr>
        <xdr:cNvPr id="122" name="Text Box 20"/>
        <xdr:cNvSpPr txBox="1">
          <a:spLocks noChangeArrowheads="1"/>
        </xdr:cNvSpPr>
      </xdr:nvSpPr>
      <xdr:spPr>
        <a:xfrm>
          <a:off x="2505075" y="2123598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4524375"/>
    <xdr:sp fLocksText="0">
      <xdr:nvSpPr>
        <xdr:cNvPr id="123" name="Text Box 17"/>
        <xdr:cNvSpPr txBox="1">
          <a:spLocks noChangeArrowheads="1"/>
        </xdr:cNvSpPr>
      </xdr:nvSpPr>
      <xdr:spPr>
        <a:xfrm>
          <a:off x="2505075" y="157953075"/>
          <a:ext cx="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4524375"/>
    <xdr:sp fLocksText="0">
      <xdr:nvSpPr>
        <xdr:cNvPr id="124" name="Text Box 18"/>
        <xdr:cNvSpPr txBox="1">
          <a:spLocks noChangeArrowheads="1"/>
        </xdr:cNvSpPr>
      </xdr:nvSpPr>
      <xdr:spPr>
        <a:xfrm>
          <a:off x="2505075" y="157953075"/>
          <a:ext cx="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4524375"/>
    <xdr:sp fLocksText="0">
      <xdr:nvSpPr>
        <xdr:cNvPr id="125" name="Text Box 19"/>
        <xdr:cNvSpPr txBox="1">
          <a:spLocks noChangeArrowheads="1"/>
        </xdr:cNvSpPr>
      </xdr:nvSpPr>
      <xdr:spPr>
        <a:xfrm>
          <a:off x="2505075" y="157953075"/>
          <a:ext cx="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4524375"/>
    <xdr:sp fLocksText="0">
      <xdr:nvSpPr>
        <xdr:cNvPr id="126" name="Text Box 20"/>
        <xdr:cNvSpPr txBox="1">
          <a:spLocks noChangeArrowheads="1"/>
        </xdr:cNvSpPr>
      </xdr:nvSpPr>
      <xdr:spPr>
        <a:xfrm>
          <a:off x="2505075" y="157953075"/>
          <a:ext cx="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27" name="Text Box 1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28" name="Text Box 2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29" name="Text Box 3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30" name="Text Box 4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31" name="Text Box 17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32" name="Text Box 18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33" name="Text Box 19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282</xdr:row>
      <xdr:rowOff>0</xdr:rowOff>
    </xdr:from>
    <xdr:ext cx="0" cy="133350"/>
    <xdr:sp fLocksText="0">
      <xdr:nvSpPr>
        <xdr:cNvPr id="134" name="Text Box 20"/>
        <xdr:cNvSpPr txBox="1">
          <a:spLocks noChangeArrowheads="1"/>
        </xdr:cNvSpPr>
      </xdr:nvSpPr>
      <xdr:spPr>
        <a:xfrm>
          <a:off x="2505075" y="157953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222</xdr:row>
      <xdr:rowOff>0</xdr:rowOff>
    </xdr:from>
    <xdr:ext cx="0" cy="9182100"/>
    <xdr:sp fLocksText="0">
      <xdr:nvSpPr>
        <xdr:cNvPr id="135" name="Text Box 1" hidden="1"/>
        <xdr:cNvSpPr txBox="1">
          <a:spLocks noChangeArrowheads="1"/>
        </xdr:cNvSpPr>
      </xdr:nvSpPr>
      <xdr:spPr>
        <a:xfrm>
          <a:off x="2505075" y="121196100"/>
          <a:ext cx="0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222</xdr:row>
      <xdr:rowOff>0</xdr:rowOff>
    </xdr:from>
    <xdr:ext cx="0" cy="9182100"/>
    <xdr:sp fLocksText="0">
      <xdr:nvSpPr>
        <xdr:cNvPr id="136" name="Text Box 1" hidden="1"/>
        <xdr:cNvSpPr txBox="1">
          <a:spLocks noChangeArrowheads="1"/>
        </xdr:cNvSpPr>
      </xdr:nvSpPr>
      <xdr:spPr>
        <a:xfrm>
          <a:off x="2505075" y="121196100"/>
          <a:ext cx="0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222</xdr:row>
      <xdr:rowOff>0</xdr:rowOff>
    </xdr:from>
    <xdr:ext cx="0" cy="9182100"/>
    <xdr:sp fLocksText="0">
      <xdr:nvSpPr>
        <xdr:cNvPr id="137" name="Text Box 1" hidden="1"/>
        <xdr:cNvSpPr txBox="1">
          <a:spLocks noChangeArrowheads="1"/>
        </xdr:cNvSpPr>
      </xdr:nvSpPr>
      <xdr:spPr>
        <a:xfrm>
          <a:off x="2505075" y="121196100"/>
          <a:ext cx="0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222</xdr:row>
      <xdr:rowOff>0</xdr:rowOff>
    </xdr:from>
    <xdr:ext cx="0" cy="9182100"/>
    <xdr:sp fLocksText="0">
      <xdr:nvSpPr>
        <xdr:cNvPr id="138" name="Text Box 1" hidden="1"/>
        <xdr:cNvSpPr txBox="1">
          <a:spLocks noChangeArrowheads="1"/>
        </xdr:cNvSpPr>
      </xdr:nvSpPr>
      <xdr:spPr>
        <a:xfrm>
          <a:off x="2505075" y="121196100"/>
          <a:ext cx="0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222</xdr:row>
      <xdr:rowOff>0</xdr:rowOff>
    </xdr:from>
    <xdr:ext cx="0" cy="9182100"/>
    <xdr:sp fLocksText="0">
      <xdr:nvSpPr>
        <xdr:cNvPr id="139" name="Text Box 1" hidden="1"/>
        <xdr:cNvSpPr txBox="1">
          <a:spLocks noChangeArrowheads="1"/>
        </xdr:cNvSpPr>
      </xdr:nvSpPr>
      <xdr:spPr>
        <a:xfrm>
          <a:off x="2505075" y="121196100"/>
          <a:ext cx="0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181100"/>
    <xdr:sp fLocksText="0">
      <xdr:nvSpPr>
        <xdr:cNvPr id="140" name="Text Box 17"/>
        <xdr:cNvSpPr txBox="1">
          <a:spLocks noChangeArrowheads="1"/>
        </xdr:cNvSpPr>
      </xdr:nvSpPr>
      <xdr:spPr>
        <a:xfrm>
          <a:off x="2505075" y="1740312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181100"/>
    <xdr:sp fLocksText="0">
      <xdr:nvSpPr>
        <xdr:cNvPr id="141" name="Text Box 18"/>
        <xdr:cNvSpPr txBox="1">
          <a:spLocks noChangeArrowheads="1"/>
        </xdr:cNvSpPr>
      </xdr:nvSpPr>
      <xdr:spPr>
        <a:xfrm>
          <a:off x="2505075" y="1740312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181100"/>
    <xdr:sp fLocksText="0">
      <xdr:nvSpPr>
        <xdr:cNvPr id="142" name="Text Box 19"/>
        <xdr:cNvSpPr txBox="1">
          <a:spLocks noChangeArrowheads="1"/>
        </xdr:cNvSpPr>
      </xdr:nvSpPr>
      <xdr:spPr>
        <a:xfrm>
          <a:off x="2505075" y="1740312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181100"/>
    <xdr:sp fLocksText="0">
      <xdr:nvSpPr>
        <xdr:cNvPr id="143" name="Text Box 20"/>
        <xdr:cNvSpPr txBox="1">
          <a:spLocks noChangeArrowheads="1"/>
        </xdr:cNvSpPr>
      </xdr:nvSpPr>
      <xdr:spPr>
        <a:xfrm>
          <a:off x="2505075" y="1740312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5" name="Text Box 2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6" name="Text Box 3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7" name="Text Box 4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8" name="Text Box 17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49" name="Text Box 18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50" name="Text Box 19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316</xdr:row>
      <xdr:rowOff>0</xdr:rowOff>
    </xdr:from>
    <xdr:ext cx="0" cy="133350"/>
    <xdr:sp fLocksText="0">
      <xdr:nvSpPr>
        <xdr:cNvPr id="151" name="Text Box 20"/>
        <xdr:cNvSpPr txBox="1">
          <a:spLocks noChangeArrowheads="1"/>
        </xdr:cNvSpPr>
      </xdr:nvSpPr>
      <xdr:spPr>
        <a:xfrm>
          <a:off x="2505075" y="1740312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82</xdr:row>
      <xdr:rowOff>0</xdr:rowOff>
    </xdr:from>
    <xdr:ext cx="0" cy="7991475"/>
    <xdr:sp fLocksText="0">
      <xdr:nvSpPr>
        <xdr:cNvPr id="152" name="Text Box 1" hidden="1"/>
        <xdr:cNvSpPr txBox="1">
          <a:spLocks noChangeArrowheads="1"/>
        </xdr:cNvSpPr>
      </xdr:nvSpPr>
      <xdr:spPr>
        <a:xfrm>
          <a:off x="2505075" y="44053125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82</xdr:row>
      <xdr:rowOff>0</xdr:rowOff>
    </xdr:from>
    <xdr:ext cx="0" cy="7991475"/>
    <xdr:sp fLocksText="0">
      <xdr:nvSpPr>
        <xdr:cNvPr id="153" name="Text Box 1" hidden="1"/>
        <xdr:cNvSpPr txBox="1">
          <a:spLocks noChangeArrowheads="1"/>
        </xdr:cNvSpPr>
      </xdr:nvSpPr>
      <xdr:spPr>
        <a:xfrm>
          <a:off x="2505075" y="44053125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82</xdr:row>
      <xdr:rowOff>0</xdr:rowOff>
    </xdr:from>
    <xdr:ext cx="0" cy="7991475"/>
    <xdr:sp fLocksText="0">
      <xdr:nvSpPr>
        <xdr:cNvPr id="154" name="Text Box 1" hidden="1"/>
        <xdr:cNvSpPr txBox="1">
          <a:spLocks noChangeArrowheads="1"/>
        </xdr:cNvSpPr>
      </xdr:nvSpPr>
      <xdr:spPr>
        <a:xfrm>
          <a:off x="2505075" y="44053125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82</xdr:row>
      <xdr:rowOff>0</xdr:rowOff>
    </xdr:from>
    <xdr:ext cx="0" cy="7991475"/>
    <xdr:sp fLocksText="0">
      <xdr:nvSpPr>
        <xdr:cNvPr id="155" name="Text Box 1" hidden="1"/>
        <xdr:cNvSpPr txBox="1">
          <a:spLocks noChangeArrowheads="1"/>
        </xdr:cNvSpPr>
      </xdr:nvSpPr>
      <xdr:spPr>
        <a:xfrm>
          <a:off x="2505075" y="44053125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82</xdr:row>
      <xdr:rowOff>0</xdr:rowOff>
    </xdr:from>
    <xdr:ext cx="0" cy="7991475"/>
    <xdr:sp fLocksText="0">
      <xdr:nvSpPr>
        <xdr:cNvPr id="156" name="Text Box 1" hidden="1"/>
        <xdr:cNvSpPr txBox="1">
          <a:spLocks noChangeArrowheads="1"/>
        </xdr:cNvSpPr>
      </xdr:nvSpPr>
      <xdr:spPr>
        <a:xfrm>
          <a:off x="2505075" y="44053125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362</xdr:row>
      <xdr:rowOff>0</xdr:rowOff>
    </xdr:from>
    <xdr:ext cx="0" cy="1343025"/>
    <xdr:sp fLocksText="0">
      <xdr:nvSpPr>
        <xdr:cNvPr id="157" name="Text Box 17"/>
        <xdr:cNvSpPr txBox="1">
          <a:spLocks noChangeArrowheads="1"/>
        </xdr:cNvSpPr>
      </xdr:nvSpPr>
      <xdr:spPr>
        <a:xfrm>
          <a:off x="2505075" y="198177150"/>
          <a:ext cx="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362</xdr:row>
      <xdr:rowOff>0</xdr:rowOff>
    </xdr:from>
    <xdr:ext cx="0" cy="1343025"/>
    <xdr:sp fLocksText="0">
      <xdr:nvSpPr>
        <xdr:cNvPr id="158" name="Text Box 18"/>
        <xdr:cNvSpPr txBox="1">
          <a:spLocks noChangeArrowheads="1"/>
        </xdr:cNvSpPr>
      </xdr:nvSpPr>
      <xdr:spPr>
        <a:xfrm>
          <a:off x="2505075" y="198177150"/>
          <a:ext cx="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362</xdr:row>
      <xdr:rowOff>0</xdr:rowOff>
    </xdr:from>
    <xdr:ext cx="0" cy="1343025"/>
    <xdr:sp fLocksText="0">
      <xdr:nvSpPr>
        <xdr:cNvPr id="159" name="Text Box 19"/>
        <xdr:cNvSpPr txBox="1">
          <a:spLocks noChangeArrowheads="1"/>
        </xdr:cNvSpPr>
      </xdr:nvSpPr>
      <xdr:spPr>
        <a:xfrm>
          <a:off x="2505075" y="198177150"/>
          <a:ext cx="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362</xdr:row>
      <xdr:rowOff>0</xdr:rowOff>
    </xdr:from>
    <xdr:ext cx="0" cy="1343025"/>
    <xdr:sp fLocksText="0">
      <xdr:nvSpPr>
        <xdr:cNvPr id="160" name="Text Box 20"/>
        <xdr:cNvSpPr txBox="1">
          <a:spLocks noChangeArrowheads="1"/>
        </xdr:cNvSpPr>
      </xdr:nvSpPr>
      <xdr:spPr>
        <a:xfrm>
          <a:off x="2505075" y="198177150"/>
          <a:ext cx="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1" name="Text Box 1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2" name="Text Box 2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3" name="Text Box 3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4" name="Text Box 4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5" name="Text Box 17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6" name="Text Box 18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7" name="Text Box 19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360</xdr:row>
      <xdr:rowOff>0</xdr:rowOff>
    </xdr:from>
    <xdr:ext cx="0" cy="533400"/>
    <xdr:sp fLocksText="0">
      <xdr:nvSpPr>
        <xdr:cNvPr id="168" name="Text Box 20"/>
        <xdr:cNvSpPr txBox="1">
          <a:spLocks noChangeArrowheads="1"/>
        </xdr:cNvSpPr>
      </xdr:nvSpPr>
      <xdr:spPr>
        <a:xfrm>
          <a:off x="2505075" y="1967769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09600"/>
    <xdr:sp fLocksText="0">
      <xdr:nvSpPr>
        <xdr:cNvPr id="169" name="Text Box 17"/>
        <xdr:cNvSpPr txBox="1">
          <a:spLocks noChangeArrowheads="1"/>
        </xdr:cNvSpPr>
      </xdr:nvSpPr>
      <xdr:spPr>
        <a:xfrm>
          <a:off x="2505075" y="189404625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09600"/>
    <xdr:sp fLocksText="0">
      <xdr:nvSpPr>
        <xdr:cNvPr id="170" name="Text Box 18"/>
        <xdr:cNvSpPr txBox="1">
          <a:spLocks noChangeArrowheads="1"/>
        </xdr:cNvSpPr>
      </xdr:nvSpPr>
      <xdr:spPr>
        <a:xfrm>
          <a:off x="2505075" y="189404625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09600"/>
    <xdr:sp fLocksText="0">
      <xdr:nvSpPr>
        <xdr:cNvPr id="171" name="Text Box 19"/>
        <xdr:cNvSpPr txBox="1">
          <a:spLocks noChangeArrowheads="1"/>
        </xdr:cNvSpPr>
      </xdr:nvSpPr>
      <xdr:spPr>
        <a:xfrm>
          <a:off x="2505075" y="189404625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09600"/>
    <xdr:sp fLocksText="0">
      <xdr:nvSpPr>
        <xdr:cNvPr id="172" name="Text Box 20"/>
        <xdr:cNvSpPr txBox="1">
          <a:spLocks noChangeArrowheads="1"/>
        </xdr:cNvSpPr>
      </xdr:nvSpPr>
      <xdr:spPr>
        <a:xfrm>
          <a:off x="2505075" y="189404625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3" name="Text Box 1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4" name="Text Box 2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5" name="Text Box 3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6" name="Text Box 4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7" name="Text Box 17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8" name="Text Box 18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79" name="Text Box 19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66675"/>
    <xdr:sp fLocksText="0">
      <xdr:nvSpPr>
        <xdr:cNvPr id="180" name="Text Box 20"/>
        <xdr:cNvSpPr txBox="1">
          <a:spLocks noChangeArrowheads="1"/>
        </xdr:cNvSpPr>
      </xdr:nvSpPr>
      <xdr:spPr>
        <a:xfrm>
          <a:off x="2505075" y="189404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1352550"/>
    <xdr:sp fLocksText="0">
      <xdr:nvSpPr>
        <xdr:cNvPr id="181" name="Text Box 17"/>
        <xdr:cNvSpPr txBox="1">
          <a:spLocks noChangeArrowheads="1"/>
        </xdr:cNvSpPr>
      </xdr:nvSpPr>
      <xdr:spPr>
        <a:xfrm>
          <a:off x="2505075" y="1547526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1352550"/>
    <xdr:sp fLocksText="0">
      <xdr:nvSpPr>
        <xdr:cNvPr id="182" name="Text Box 18"/>
        <xdr:cNvSpPr txBox="1">
          <a:spLocks noChangeArrowheads="1"/>
        </xdr:cNvSpPr>
      </xdr:nvSpPr>
      <xdr:spPr>
        <a:xfrm>
          <a:off x="2505075" y="1547526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1352550"/>
    <xdr:sp fLocksText="0">
      <xdr:nvSpPr>
        <xdr:cNvPr id="183" name="Text Box 19"/>
        <xdr:cNvSpPr txBox="1">
          <a:spLocks noChangeArrowheads="1"/>
        </xdr:cNvSpPr>
      </xdr:nvSpPr>
      <xdr:spPr>
        <a:xfrm>
          <a:off x="2505075" y="1547526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1352550"/>
    <xdr:sp fLocksText="0">
      <xdr:nvSpPr>
        <xdr:cNvPr id="184" name="Text Box 20"/>
        <xdr:cNvSpPr txBox="1">
          <a:spLocks noChangeArrowheads="1"/>
        </xdr:cNvSpPr>
      </xdr:nvSpPr>
      <xdr:spPr>
        <a:xfrm>
          <a:off x="2505075" y="154752675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86" name="Text Box 2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87" name="Text Box 3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88" name="Text Box 4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89" name="Text Box 17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90" name="Text Box 18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91" name="Text Box 19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279</xdr:row>
      <xdr:rowOff>0</xdr:rowOff>
    </xdr:from>
    <xdr:ext cx="0" cy="133350"/>
    <xdr:sp fLocksText="0">
      <xdr:nvSpPr>
        <xdr:cNvPr id="192" name="Text Box 20"/>
        <xdr:cNvSpPr txBox="1">
          <a:spLocks noChangeArrowheads="1"/>
        </xdr:cNvSpPr>
      </xdr:nvSpPr>
      <xdr:spPr>
        <a:xfrm>
          <a:off x="2505075" y="1567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219</xdr:row>
      <xdr:rowOff>0</xdr:rowOff>
    </xdr:from>
    <xdr:ext cx="0" cy="2190750"/>
    <xdr:sp fLocksText="0">
      <xdr:nvSpPr>
        <xdr:cNvPr id="193" name="Text Box 1" hidden="1"/>
        <xdr:cNvSpPr txBox="1">
          <a:spLocks noChangeArrowheads="1"/>
        </xdr:cNvSpPr>
      </xdr:nvSpPr>
      <xdr:spPr>
        <a:xfrm>
          <a:off x="2505075" y="119300625"/>
          <a:ext cx="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219</xdr:row>
      <xdr:rowOff>0</xdr:rowOff>
    </xdr:from>
    <xdr:ext cx="0" cy="2190750"/>
    <xdr:sp fLocksText="0">
      <xdr:nvSpPr>
        <xdr:cNvPr id="194" name="Text Box 1" hidden="1"/>
        <xdr:cNvSpPr txBox="1">
          <a:spLocks noChangeArrowheads="1"/>
        </xdr:cNvSpPr>
      </xdr:nvSpPr>
      <xdr:spPr>
        <a:xfrm>
          <a:off x="2505075" y="119300625"/>
          <a:ext cx="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219</xdr:row>
      <xdr:rowOff>0</xdr:rowOff>
    </xdr:from>
    <xdr:ext cx="0" cy="2190750"/>
    <xdr:sp fLocksText="0">
      <xdr:nvSpPr>
        <xdr:cNvPr id="195" name="Text Box 1" hidden="1"/>
        <xdr:cNvSpPr txBox="1">
          <a:spLocks noChangeArrowheads="1"/>
        </xdr:cNvSpPr>
      </xdr:nvSpPr>
      <xdr:spPr>
        <a:xfrm>
          <a:off x="2505075" y="119300625"/>
          <a:ext cx="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219</xdr:row>
      <xdr:rowOff>0</xdr:rowOff>
    </xdr:from>
    <xdr:ext cx="0" cy="2190750"/>
    <xdr:sp fLocksText="0">
      <xdr:nvSpPr>
        <xdr:cNvPr id="196" name="Text Box 1" hidden="1"/>
        <xdr:cNvSpPr txBox="1">
          <a:spLocks noChangeArrowheads="1"/>
        </xdr:cNvSpPr>
      </xdr:nvSpPr>
      <xdr:spPr>
        <a:xfrm>
          <a:off x="2505075" y="119300625"/>
          <a:ext cx="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219</xdr:row>
      <xdr:rowOff>0</xdr:rowOff>
    </xdr:from>
    <xdr:ext cx="0" cy="2190750"/>
    <xdr:sp fLocksText="0">
      <xdr:nvSpPr>
        <xdr:cNvPr id="197" name="Text Box 1" hidden="1"/>
        <xdr:cNvSpPr txBox="1">
          <a:spLocks noChangeArrowheads="1"/>
        </xdr:cNvSpPr>
      </xdr:nvSpPr>
      <xdr:spPr>
        <a:xfrm>
          <a:off x="2505075" y="119300625"/>
          <a:ext cx="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933450"/>
    <xdr:sp fLocksText="0">
      <xdr:nvSpPr>
        <xdr:cNvPr id="198" name="Text Box 1" hidden="1"/>
        <xdr:cNvSpPr txBox="1">
          <a:spLocks noChangeArrowheads="1"/>
        </xdr:cNvSpPr>
      </xdr:nvSpPr>
      <xdr:spPr>
        <a:xfrm>
          <a:off x="2505075" y="15475267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933450"/>
    <xdr:sp fLocksText="0">
      <xdr:nvSpPr>
        <xdr:cNvPr id="199" name="Text Box 1" hidden="1"/>
        <xdr:cNvSpPr txBox="1">
          <a:spLocks noChangeArrowheads="1"/>
        </xdr:cNvSpPr>
      </xdr:nvSpPr>
      <xdr:spPr>
        <a:xfrm>
          <a:off x="2505075" y="15475267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933450"/>
    <xdr:sp fLocksText="0">
      <xdr:nvSpPr>
        <xdr:cNvPr id="200" name="Text Box 1" hidden="1"/>
        <xdr:cNvSpPr txBox="1">
          <a:spLocks noChangeArrowheads="1"/>
        </xdr:cNvSpPr>
      </xdr:nvSpPr>
      <xdr:spPr>
        <a:xfrm>
          <a:off x="2505075" y="15475267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933450"/>
    <xdr:sp fLocksText="0">
      <xdr:nvSpPr>
        <xdr:cNvPr id="201" name="Text Box 1" hidden="1"/>
        <xdr:cNvSpPr txBox="1">
          <a:spLocks noChangeArrowheads="1"/>
        </xdr:cNvSpPr>
      </xdr:nvSpPr>
      <xdr:spPr>
        <a:xfrm>
          <a:off x="2505075" y="15475267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277</xdr:row>
      <xdr:rowOff>0</xdr:rowOff>
    </xdr:from>
    <xdr:ext cx="0" cy="933450"/>
    <xdr:sp fLocksText="0">
      <xdr:nvSpPr>
        <xdr:cNvPr id="202" name="Text Box 1" hidden="1"/>
        <xdr:cNvSpPr txBox="1">
          <a:spLocks noChangeArrowheads="1"/>
        </xdr:cNvSpPr>
      </xdr:nvSpPr>
      <xdr:spPr>
        <a:xfrm>
          <a:off x="2505075" y="154752675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428625"/>
    <xdr:sp fLocksText="0">
      <xdr:nvSpPr>
        <xdr:cNvPr id="203" name="Text Box 1" hidden="1"/>
        <xdr:cNvSpPr txBox="1">
          <a:spLocks noChangeArrowheads="1"/>
        </xdr:cNvSpPr>
      </xdr:nvSpPr>
      <xdr:spPr>
        <a:xfrm>
          <a:off x="2505075" y="1894046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428625"/>
    <xdr:sp fLocksText="0">
      <xdr:nvSpPr>
        <xdr:cNvPr id="204" name="Text Box 1" hidden="1"/>
        <xdr:cNvSpPr txBox="1">
          <a:spLocks noChangeArrowheads="1"/>
        </xdr:cNvSpPr>
      </xdr:nvSpPr>
      <xdr:spPr>
        <a:xfrm>
          <a:off x="2505075" y="1894046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428625"/>
    <xdr:sp fLocksText="0">
      <xdr:nvSpPr>
        <xdr:cNvPr id="205" name="Text Box 1" hidden="1"/>
        <xdr:cNvSpPr txBox="1">
          <a:spLocks noChangeArrowheads="1"/>
        </xdr:cNvSpPr>
      </xdr:nvSpPr>
      <xdr:spPr>
        <a:xfrm>
          <a:off x="2505075" y="1894046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428625"/>
    <xdr:sp fLocksText="0">
      <xdr:nvSpPr>
        <xdr:cNvPr id="206" name="Text Box 1" hidden="1"/>
        <xdr:cNvSpPr txBox="1">
          <a:spLocks noChangeArrowheads="1"/>
        </xdr:cNvSpPr>
      </xdr:nvSpPr>
      <xdr:spPr>
        <a:xfrm>
          <a:off x="2505075" y="1894046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346</xdr:row>
      <xdr:rowOff>0</xdr:rowOff>
    </xdr:from>
    <xdr:ext cx="0" cy="428625"/>
    <xdr:sp fLocksText="0">
      <xdr:nvSpPr>
        <xdr:cNvPr id="207" name="Text Box 1" hidden="1"/>
        <xdr:cNvSpPr txBox="1">
          <a:spLocks noChangeArrowheads="1"/>
        </xdr:cNvSpPr>
      </xdr:nvSpPr>
      <xdr:spPr>
        <a:xfrm>
          <a:off x="2505075" y="1894046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348</xdr:row>
      <xdr:rowOff>0</xdr:rowOff>
    </xdr:from>
    <xdr:ext cx="0" cy="495300"/>
    <xdr:sp fLocksText="0">
      <xdr:nvSpPr>
        <xdr:cNvPr id="208" name="Text Box 1" hidden="1"/>
        <xdr:cNvSpPr txBox="1">
          <a:spLocks noChangeArrowheads="1"/>
        </xdr:cNvSpPr>
      </xdr:nvSpPr>
      <xdr:spPr>
        <a:xfrm>
          <a:off x="2505075" y="191204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348</xdr:row>
      <xdr:rowOff>0</xdr:rowOff>
    </xdr:from>
    <xdr:ext cx="0" cy="495300"/>
    <xdr:sp fLocksText="0">
      <xdr:nvSpPr>
        <xdr:cNvPr id="209" name="Text Box 1" hidden="1"/>
        <xdr:cNvSpPr txBox="1">
          <a:spLocks noChangeArrowheads="1"/>
        </xdr:cNvSpPr>
      </xdr:nvSpPr>
      <xdr:spPr>
        <a:xfrm>
          <a:off x="2505075" y="191204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348</xdr:row>
      <xdr:rowOff>0</xdr:rowOff>
    </xdr:from>
    <xdr:ext cx="0" cy="495300"/>
    <xdr:sp fLocksText="0">
      <xdr:nvSpPr>
        <xdr:cNvPr id="210" name="Text Box 1" hidden="1"/>
        <xdr:cNvSpPr txBox="1">
          <a:spLocks noChangeArrowheads="1"/>
        </xdr:cNvSpPr>
      </xdr:nvSpPr>
      <xdr:spPr>
        <a:xfrm>
          <a:off x="2505075" y="191204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348</xdr:row>
      <xdr:rowOff>0</xdr:rowOff>
    </xdr:from>
    <xdr:ext cx="0" cy="495300"/>
    <xdr:sp fLocksText="0">
      <xdr:nvSpPr>
        <xdr:cNvPr id="211" name="Text Box 1" hidden="1"/>
        <xdr:cNvSpPr txBox="1">
          <a:spLocks noChangeArrowheads="1"/>
        </xdr:cNvSpPr>
      </xdr:nvSpPr>
      <xdr:spPr>
        <a:xfrm>
          <a:off x="2505075" y="191204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348</xdr:row>
      <xdr:rowOff>0</xdr:rowOff>
    </xdr:from>
    <xdr:ext cx="0" cy="495300"/>
    <xdr:sp fLocksText="0">
      <xdr:nvSpPr>
        <xdr:cNvPr id="212" name="Text Box 1" hidden="1"/>
        <xdr:cNvSpPr txBox="1">
          <a:spLocks noChangeArrowheads="1"/>
        </xdr:cNvSpPr>
      </xdr:nvSpPr>
      <xdr:spPr>
        <a:xfrm>
          <a:off x="2505075" y="191204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83</xdr:row>
      <xdr:rowOff>0</xdr:rowOff>
    </xdr:from>
    <xdr:ext cx="0" cy="10163175"/>
    <xdr:sp fLocksText="0">
      <xdr:nvSpPr>
        <xdr:cNvPr id="213" name="Text Box 1" hidden="1"/>
        <xdr:cNvSpPr txBox="1">
          <a:spLocks noChangeArrowheads="1"/>
        </xdr:cNvSpPr>
      </xdr:nvSpPr>
      <xdr:spPr>
        <a:xfrm>
          <a:off x="2505075" y="44405550"/>
          <a:ext cx="0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83</xdr:row>
      <xdr:rowOff>0</xdr:rowOff>
    </xdr:from>
    <xdr:ext cx="0" cy="10163175"/>
    <xdr:sp fLocksText="0">
      <xdr:nvSpPr>
        <xdr:cNvPr id="214" name="Text Box 1" hidden="1"/>
        <xdr:cNvSpPr txBox="1">
          <a:spLocks noChangeArrowheads="1"/>
        </xdr:cNvSpPr>
      </xdr:nvSpPr>
      <xdr:spPr>
        <a:xfrm>
          <a:off x="2505075" y="44405550"/>
          <a:ext cx="0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83</xdr:row>
      <xdr:rowOff>0</xdr:rowOff>
    </xdr:from>
    <xdr:ext cx="0" cy="10163175"/>
    <xdr:sp fLocksText="0">
      <xdr:nvSpPr>
        <xdr:cNvPr id="215" name="Text Box 1" hidden="1"/>
        <xdr:cNvSpPr txBox="1">
          <a:spLocks noChangeArrowheads="1"/>
        </xdr:cNvSpPr>
      </xdr:nvSpPr>
      <xdr:spPr>
        <a:xfrm>
          <a:off x="2505075" y="44405550"/>
          <a:ext cx="0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83</xdr:row>
      <xdr:rowOff>0</xdr:rowOff>
    </xdr:from>
    <xdr:ext cx="0" cy="10163175"/>
    <xdr:sp fLocksText="0">
      <xdr:nvSpPr>
        <xdr:cNvPr id="216" name="Text Box 1" hidden="1"/>
        <xdr:cNvSpPr txBox="1">
          <a:spLocks noChangeArrowheads="1"/>
        </xdr:cNvSpPr>
      </xdr:nvSpPr>
      <xdr:spPr>
        <a:xfrm>
          <a:off x="2505075" y="44405550"/>
          <a:ext cx="0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83</xdr:row>
      <xdr:rowOff>0</xdr:rowOff>
    </xdr:from>
    <xdr:ext cx="0" cy="10163175"/>
    <xdr:sp fLocksText="0">
      <xdr:nvSpPr>
        <xdr:cNvPr id="217" name="Text Box 1" hidden="1"/>
        <xdr:cNvSpPr txBox="1">
          <a:spLocks noChangeArrowheads="1"/>
        </xdr:cNvSpPr>
      </xdr:nvSpPr>
      <xdr:spPr>
        <a:xfrm>
          <a:off x="2505075" y="44405550"/>
          <a:ext cx="0" cy="1016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228600"/>
    <xdr:sp fLocksText="0">
      <xdr:nvSpPr>
        <xdr:cNvPr id="218" name="Text Box 17"/>
        <xdr:cNvSpPr txBox="1">
          <a:spLocks noChangeArrowheads="1"/>
        </xdr:cNvSpPr>
      </xdr:nvSpPr>
      <xdr:spPr>
        <a:xfrm>
          <a:off x="2505075" y="155152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228600"/>
    <xdr:sp fLocksText="0">
      <xdr:nvSpPr>
        <xdr:cNvPr id="219" name="Text Box 18"/>
        <xdr:cNvSpPr txBox="1">
          <a:spLocks noChangeArrowheads="1"/>
        </xdr:cNvSpPr>
      </xdr:nvSpPr>
      <xdr:spPr>
        <a:xfrm>
          <a:off x="2505075" y="155152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228600"/>
    <xdr:sp fLocksText="0">
      <xdr:nvSpPr>
        <xdr:cNvPr id="220" name="Text Box 19"/>
        <xdr:cNvSpPr txBox="1">
          <a:spLocks noChangeArrowheads="1"/>
        </xdr:cNvSpPr>
      </xdr:nvSpPr>
      <xdr:spPr>
        <a:xfrm>
          <a:off x="2505075" y="155152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228600"/>
    <xdr:sp fLocksText="0">
      <xdr:nvSpPr>
        <xdr:cNvPr id="221" name="Text Box 20"/>
        <xdr:cNvSpPr txBox="1">
          <a:spLocks noChangeArrowheads="1"/>
        </xdr:cNvSpPr>
      </xdr:nvSpPr>
      <xdr:spPr>
        <a:xfrm>
          <a:off x="2505075" y="155152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2" name="Text Box 1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3" name="Text Box 2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4" name="Text Box 3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5" name="Text Box 4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6" name="Text Box 17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7" name="Text Box 18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8" name="Text Box 19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278</xdr:row>
      <xdr:rowOff>0</xdr:rowOff>
    </xdr:from>
    <xdr:ext cx="0" cy="152400"/>
    <xdr:sp fLocksText="0">
      <xdr:nvSpPr>
        <xdr:cNvPr id="229" name="Text Box 20"/>
        <xdr:cNvSpPr txBox="1">
          <a:spLocks noChangeArrowheads="1"/>
        </xdr:cNvSpPr>
      </xdr:nvSpPr>
      <xdr:spPr>
        <a:xfrm>
          <a:off x="2505075" y="155152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73</xdr:row>
      <xdr:rowOff>0</xdr:rowOff>
    </xdr:from>
    <xdr:ext cx="0" cy="9039225"/>
    <xdr:sp fLocksText="0">
      <xdr:nvSpPr>
        <xdr:cNvPr id="230" name="Text Box 1" hidden="1"/>
        <xdr:cNvSpPr txBox="1">
          <a:spLocks noChangeArrowheads="1"/>
        </xdr:cNvSpPr>
      </xdr:nvSpPr>
      <xdr:spPr>
        <a:xfrm>
          <a:off x="2505075" y="37880925"/>
          <a:ext cx="0" cy="903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73</xdr:row>
      <xdr:rowOff>0</xdr:rowOff>
    </xdr:from>
    <xdr:ext cx="0" cy="9039225"/>
    <xdr:sp fLocksText="0">
      <xdr:nvSpPr>
        <xdr:cNvPr id="231" name="Text Box 1" hidden="1"/>
        <xdr:cNvSpPr txBox="1">
          <a:spLocks noChangeArrowheads="1"/>
        </xdr:cNvSpPr>
      </xdr:nvSpPr>
      <xdr:spPr>
        <a:xfrm>
          <a:off x="2505075" y="37880925"/>
          <a:ext cx="0" cy="903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73</xdr:row>
      <xdr:rowOff>0</xdr:rowOff>
    </xdr:from>
    <xdr:ext cx="0" cy="9039225"/>
    <xdr:sp fLocksText="0">
      <xdr:nvSpPr>
        <xdr:cNvPr id="232" name="Text Box 1" hidden="1"/>
        <xdr:cNvSpPr txBox="1">
          <a:spLocks noChangeArrowheads="1"/>
        </xdr:cNvSpPr>
      </xdr:nvSpPr>
      <xdr:spPr>
        <a:xfrm>
          <a:off x="2505075" y="37880925"/>
          <a:ext cx="0" cy="903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73</xdr:row>
      <xdr:rowOff>0</xdr:rowOff>
    </xdr:from>
    <xdr:ext cx="0" cy="9039225"/>
    <xdr:sp fLocksText="0">
      <xdr:nvSpPr>
        <xdr:cNvPr id="233" name="Text Box 1" hidden="1"/>
        <xdr:cNvSpPr txBox="1">
          <a:spLocks noChangeArrowheads="1"/>
        </xdr:cNvSpPr>
      </xdr:nvSpPr>
      <xdr:spPr>
        <a:xfrm>
          <a:off x="2505075" y="37880925"/>
          <a:ext cx="0" cy="903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73</xdr:row>
      <xdr:rowOff>0</xdr:rowOff>
    </xdr:from>
    <xdr:ext cx="0" cy="9039225"/>
    <xdr:sp fLocksText="0">
      <xdr:nvSpPr>
        <xdr:cNvPr id="234" name="Text Box 1" hidden="1"/>
        <xdr:cNvSpPr txBox="1">
          <a:spLocks noChangeArrowheads="1"/>
        </xdr:cNvSpPr>
      </xdr:nvSpPr>
      <xdr:spPr>
        <a:xfrm>
          <a:off x="2505075" y="37880925"/>
          <a:ext cx="0" cy="903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590550"/>
    <xdr:sp fLocksText="0">
      <xdr:nvSpPr>
        <xdr:cNvPr id="235" name="Text Box 17"/>
        <xdr:cNvSpPr txBox="1">
          <a:spLocks noChangeArrowheads="1"/>
        </xdr:cNvSpPr>
      </xdr:nvSpPr>
      <xdr:spPr>
        <a:xfrm>
          <a:off x="2505075" y="2027777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590550"/>
    <xdr:sp fLocksText="0">
      <xdr:nvSpPr>
        <xdr:cNvPr id="236" name="Text Box 18"/>
        <xdr:cNvSpPr txBox="1">
          <a:spLocks noChangeArrowheads="1"/>
        </xdr:cNvSpPr>
      </xdr:nvSpPr>
      <xdr:spPr>
        <a:xfrm>
          <a:off x="2505075" y="2027777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590550"/>
    <xdr:sp fLocksText="0">
      <xdr:nvSpPr>
        <xdr:cNvPr id="237" name="Text Box 19"/>
        <xdr:cNvSpPr txBox="1">
          <a:spLocks noChangeArrowheads="1"/>
        </xdr:cNvSpPr>
      </xdr:nvSpPr>
      <xdr:spPr>
        <a:xfrm>
          <a:off x="2505075" y="2027777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590550"/>
    <xdr:sp fLocksText="0">
      <xdr:nvSpPr>
        <xdr:cNvPr id="238" name="Text Box 20"/>
        <xdr:cNvSpPr txBox="1">
          <a:spLocks noChangeArrowheads="1"/>
        </xdr:cNvSpPr>
      </xdr:nvSpPr>
      <xdr:spPr>
        <a:xfrm>
          <a:off x="2505075" y="2027777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39" name="Text Box 1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0" name="Text Box 2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1" name="Text Box 3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2" name="Text Box 4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3" name="Text Box 17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4" name="Text Box 18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5" name="Text Box 19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372</xdr:row>
      <xdr:rowOff>0</xdr:rowOff>
    </xdr:from>
    <xdr:ext cx="0" cy="38100"/>
    <xdr:sp fLocksText="0">
      <xdr:nvSpPr>
        <xdr:cNvPr id="246" name="Text Box 20"/>
        <xdr:cNvSpPr txBox="1">
          <a:spLocks noChangeArrowheads="1"/>
        </xdr:cNvSpPr>
      </xdr:nvSpPr>
      <xdr:spPr>
        <a:xfrm>
          <a:off x="2505075" y="202777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280</xdr:row>
      <xdr:rowOff>0</xdr:rowOff>
    </xdr:from>
    <xdr:ext cx="0" cy="7991475"/>
    <xdr:sp fLocksText="0">
      <xdr:nvSpPr>
        <xdr:cNvPr id="247" name="Text Box 17"/>
        <xdr:cNvSpPr txBox="1">
          <a:spLocks noChangeArrowheads="1"/>
        </xdr:cNvSpPr>
      </xdr:nvSpPr>
      <xdr:spPr>
        <a:xfrm>
          <a:off x="25050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280</xdr:row>
      <xdr:rowOff>0</xdr:rowOff>
    </xdr:from>
    <xdr:ext cx="0" cy="7991475"/>
    <xdr:sp fLocksText="0">
      <xdr:nvSpPr>
        <xdr:cNvPr id="248" name="Text Box 18"/>
        <xdr:cNvSpPr txBox="1">
          <a:spLocks noChangeArrowheads="1"/>
        </xdr:cNvSpPr>
      </xdr:nvSpPr>
      <xdr:spPr>
        <a:xfrm>
          <a:off x="25050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280</xdr:row>
      <xdr:rowOff>0</xdr:rowOff>
    </xdr:from>
    <xdr:ext cx="0" cy="7991475"/>
    <xdr:sp fLocksText="0">
      <xdr:nvSpPr>
        <xdr:cNvPr id="249" name="Text Box 19"/>
        <xdr:cNvSpPr txBox="1">
          <a:spLocks noChangeArrowheads="1"/>
        </xdr:cNvSpPr>
      </xdr:nvSpPr>
      <xdr:spPr>
        <a:xfrm>
          <a:off x="25050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280</xdr:row>
      <xdr:rowOff>0</xdr:rowOff>
    </xdr:from>
    <xdr:ext cx="0" cy="7991475"/>
    <xdr:sp fLocksText="0">
      <xdr:nvSpPr>
        <xdr:cNvPr id="250" name="Text Box 20"/>
        <xdr:cNvSpPr txBox="1">
          <a:spLocks noChangeArrowheads="1"/>
        </xdr:cNvSpPr>
      </xdr:nvSpPr>
      <xdr:spPr>
        <a:xfrm>
          <a:off x="25050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1" name="Text Box 1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2" name="Text Box 2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3" name="Text Box 3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4" name="Text Box 4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5" name="Text Box 17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6" name="Text Box 18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7" name="Text Box 19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274</xdr:row>
      <xdr:rowOff>0</xdr:rowOff>
    </xdr:from>
    <xdr:ext cx="0" cy="133350"/>
    <xdr:sp fLocksText="0">
      <xdr:nvSpPr>
        <xdr:cNvPr id="258" name="Text Box 20"/>
        <xdr:cNvSpPr txBox="1">
          <a:spLocks noChangeArrowheads="1"/>
        </xdr:cNvSpPr>
      </xdr:nvSpPr>
      <xdr:spPr>
        <a:xfrm>
          <a:off x="2505075" y="152152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0" cy="12039600"/>
    <xdr:sp fLocksText="0">
      <xdr:nvSpPr>
        <xdr:cNvPr id="259" name="Text Box 1" hidden="1"/>
        <xdr:cNvSpPr txBox="1">
          <a:spLocks noChangeArrowheads="1"/>
        </xdr:cNvSpPr>
      </xdr:nvSpPr>
      <xdr:spPr>
        <a:xfrm>
          <a:off x="2505075" y="98736150"/>
          <a:ext cx="0" cy="1203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0" cy="12039600"/>
    <xdr:sp fLocksText="0">
      <xdr:nvSpPr>
        <xdr:cNvPr id="260" name="Text Box 1" hidden="1"/>
        <xdr:cNvSpPr txBox="1">
          <a:spLocks noChangeArrowheads="1"/>
        </xdr:cNvSpPr>
      </xdr:nvSpPr>
      <xdr:spPr>
        <a:xfrm>
          <a:off x="2505075" y="98736150"/>
          <a:ext cx="0" cy="1203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0" cy="12039600"/>
    <xdr:sp fLocksText="0">
      <xdr:nvSpPr>
        <xdr:cNvPr id="261" name="Text Box 1" hidden="1"/>
        <xdr:cNvSpPr txBox="1">
          <a:spLocks noChangeArrowheads="1"/>
        </xdr:cNvSpPr>
      </xdr:nvSpPr>
      <xdr:spPr>
        <a:xfrm>
          <a:off x="2505075" y="98736150"/>
          <a:ext cx="0" cy="1203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0" cy="12039600"/>
    <xdr:sp fLocksText="0">
      <xdr:nvSpPr>
        <xdr:cNvPr id="262" name="Text Box 1" hidden="1"/>
        <xdr:cNvSpPr txBox="1">
          <a:spLocks noChangeArrowheads="1"/>
        </xdr:cNvSpPr>
      </xdr:nvSpPr>
      <xdr:spPr>
        <a:xfrm>
          <a:off x="2505075" y="98736150"/>
          <a:ext cx="0" cy="1203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173</xdr:row>
      <xdr:rowOff>0</xdr:rowOff>
    </xdr:from>
    <xdr:ext cx="0" cy="12039600"/>
    <xdr:sp fLocksText="0">
      <xdr:nvSpPr>
        <xdr:cNvPr id="263" name="Text Box 1" hidden="1"/>
        <xdr:cNvSpPr txBox="1">
          <a:spLocks noChangeArrowheads="1"/>
        </xdr:cNvSpPr>
      </xdr:nvSpPr>
      <xdr:spPr>
        <a:xfrm>
          <a:off x="2505075" y="98736150"/>
          <a:ext cx="0" cy="1203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914400</xdr:colOff>
      <xdr:row>280</xdr:row>
      <xdr:rowOff>0</xdr:rowOff>
    </xdr:from>
    <xdr:ext cx="0" cy="7991475"/>
    <xdr:sp fLocksText="0">
      <xdr:nvSpPr>
        <xdr:cNvPr id="264" name="Text Box 17"/>
        <xdr:cNvSpPr txBox="1">
          <a:spLocks noChangeArrowheads="1"/>
        </xdr:cNvSpPr>
      </xdr:nvSpPr>
      <xdr:spPr>
        <a:xfrm>
          <a:off x="144303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914400</xdr:colOff>
      <xdr:row>280</xdr:row>
      <xdr:rowOff>0</xdr:rowOff>
    </xdr:from>
    <xdr:ext cx="0" cy="7991475"/>
    <xdr:sp fLocksText="0">
      <xdr:nvSpPr>
        <xdr:cNvPr id="265" name="Text Box 18"/>
        <xdr:cNvSpPr txBox="1">
          <a:spLocks noChangeArrowheads="1"/>
        </xdr:cNvSpPr>
      </xdr:nvSpPr>
      <xdr:spPr>
        <a:xfrm>
          <a:off x="144303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914400</xdr:colOff>
      <xdr:row>280</xdr:row>
      <xdr:rowOff>0</xdr:rowOff>
    </xdr:from>
    <xdr:ext cx="0" cy="7991475"/>
    <xdr:sp fLocksText="0">
      <xdr:nvSpPr>
        <xdr:cNvPr id="266" name="Text Box 19"/>
        <xdr:cNvSpPr txBox="1">
          <a:spLocks noChangeArrowheads="1"/>
        </xdr:cNvSpPr>
      </xdr:nvSpPr>
      <xdr:spPr>
        <a:xfrm>
          <a:off x="144303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914400</xdr:colOff>
      <xdr:row>280</xdr:row>
      <xdr:rowOff>0</xdr:rowOff>
    </xdr:from>
    <xdr:ext cx="0" cy="7991475"/>
    <xdr:sp fLocksText="0">
      <xdr:nvSpPr>
        <xdr:cNvPr id="267" name="Text Box 20"/>
        <xdr:cNvSpPr txBox="1">
          <a:spLocks noChangeArrowheads="1"/>
        </xdr:cNvSpPr>
      </xdr:nvSpPr>
      <xdr:spPr>
        <a:xfrm>
          <a:off x="14430375" y="157353000"/>
          <a:ext cx="0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3305175"/>
    <xdr:sp fLocksText="0">
      <xdr:nvSpPr>
        <xdr:cNvPr id="268" name="Text Box 17"/>
        <xdr:cNvSpPr txBox="1">
          <a:spLocks noChangeArrowheads="1"/>
        </xdr:cNvSpPr>
      </xdr:nvSpPr>
      <xdr:spPr>
        <a:xfrm>
          <a:off x="2505075" y="149752050"/>
          <a:ext cx="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3305175"/>
    <xdr:sp fLocksText="0">
      <xdr:nvSpPr>
        <xdr:cNvPr id="269" name="Text Box 18"/>
        <xdr:cNvSpPr txBox="1">
          <a:spLocks noChangeArrowheads="1"/>
        </xdr:cNvSpPr>
      </xdr:nvSpPr>
      <xdr:spPr>
        <a:xfrm>
          <a:off x="2505075" y="149752050"/>
          <a:ext cx="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3305175"/>
    <xdr:sp fLocksText="0">
      <xdr:nvSpPr>
        <xdr:cNvPr id="270" name="Text Box 19"/>
        <xdr:cNvSpPr txBox="1">
          <a:spLocks noChangeArrowheads="1"/>
        </xdr:cNvSpPr>
      </xdr:nvSpPr>
      <xdr:spPr>
        <a:xfrm>
          <a:off x="2505075" y="149752050"/>
          <a:ext cx="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3305175"/>
    <xdr:sp fLocksText="0">
      <xdr:nvSpPr>
        <xdr:cNvPr id="271" name="Text Box 20"/>
        <xdr:cNvSpPr txBox="1">
          <a:spLocks noChangeArrowheads="1"/>
        </xdr:cNvSpPr>
      </xdr:nvSpPr>
      <xdr:spPr>
        <a:xfrm>
          <a:off x="2505075" y="149752050"/>
          <a:ext cx="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2" name="Text Box 1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3" name="Text Box 2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4" name="Text Box 3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5" name="Text Box 4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6" name="Text Box 17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7" name="Text Box 18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8" name="Text Box 19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271</xdr:row>
      <xdr:rowOff>0</xdr:rowOff>
    </xdr:from>
    <xdr:ext cx="0" cy="933450"/>
    <xdr:sp fLocksText="0">
      <xdr:nvSpPr>
        <xdr:cNvPr id="279" name="Text Box 20"/>
        <xdr:cNvSpPr txBox="1">
          <a:spLocks noChangeArrowheads="1"/>
        </xdr:cNvSpPr>
      </xdr:nvSpPr>
      <xdr:spPr>
        <a:xfrm>
          <a:off x="2505075" y="14975205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77</xdr:row>
      <xdr:rowOff>0</xdr:rowOff>
    </xdr:from>
    <xdr:ext cx="0" cy="15973425"/>
    <xdr:sp fLocksText="0">
      <xdr:nvSpPr>
        <xdr:cNvPr id="280" name="Text Box 1" hidden="1"/>
        <xdr:cNvSpPr txBox="1">
          <a:spLocks noChangeArrowheads="1"/>
        </xdr:cNvSpPr>
      </xdr:nvSpPr>
      <xdr:spPr>
        <a:xfrm>
          <a:off x="2505075" y="40881300"/>
          <a:ext cx="0" cy="1597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77</xdr:row>
      <xdr:rowOff>0</xdr:rowOff>
    </xdr:from>
    <xdr:ext cx="0" cy="15973425"/>
    <xdr:sp fLocksText="0">
      <xdr:nvSpPr>
        <xdr:cNvPr id="281" name="Text Box 1" hidden="1"/>
        <xdr:cNvSpPr txBox="1">
          <a:spLocks noChangeArrowheads="1"/>
        </xdr:cNvSpPr>
      </xdr:nvSpPr>
      <xdr:spPr>
        <a:xfrm>
          <a:off x="2505075" y="40881300"/>
          <a:ext cx="0" cy="1597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77</xdr:row>
      <xdr:rowOff>0</xdr:rowOff>
    </xdr:from>
    <xdr:ext cx="0" cy="15973425"/>
    <xdr:sp fLocksText="0">
      <xdr:nvSpPr>
        <xdr:cNvPr id="282" name="Text Box 1" hidden="1"/>
        <xdr:cNvSpPr txBox="1">
          <a:spLocks noChangeArrowheads="1"/>
        </xdr:cNvSpPr>
      </xdr:nvSpPr>
      <xdr:spPr>
        <a:xfrm>
          <a:off x="2505075" y="40881300"/>
          <a:ext cx="0" cy="1597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77</xdr:row>
      <xdr:rowOff>0</xdr:rowOff>
    </xdr:from>
    <xdr:ext cx="0" cy="15973425"/>
    <xdr:sp fLocksText="0">
      <xdr:nvSpPr>
        <xdr:cNvPr id="283" name="Text Box 1" hidden="1"/>
        <xdr:cNvSpPr txBox="1">
          <a:spLocks noChangeArrowheads="1"/>
        </xdr:cNvSpPr>
      </xdr:nvSpPr>
      <xdr:spPr>
        <a:xfrm>
          <a:off x="2505075" y="40881300"/>
          <a:ext cx="0" cy="1597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77</xdr:row>
      <xdr:rowOff>0</xdr:rowOff>
    </xdr:from>
    <xdr:ext cx="0" cy="15973425"/>
    <xdr:sp fLocksText="0">
      <xdr:nvSpPr>
        <xdr:cNvPr id="284" name="Text Box 1" hidden="1"/>
        <xdr:cNvSpPr txBox="1">
          <a:spLocks noChangeArrowheads="1"/>
        </xdr:cNvSpPr>
      </xdr:nvSpPr>
      <xdr:spPr>
        <a:xfrm>
          <a:off x="2505075" y="40881300"/>
          <a:ext cx="0" cy="1597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86" name="Text Box 2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87" name="Text Box 3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88" name="Text Box 4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89" name="Text Box 17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90" name="Text Box 18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91" name="Text Box 19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349</xdr:row>
      <xdr:rowOff>0</xdr:rowOff>
    </xdr:from>
    <xdr:ext cx="0" cy="133350"/>
    <xdr:sp fLocksText="0">
      <xdr:nvSpPr>
        <xdr:cNvPr id="292" name="Text Box 20"/>
        <xdr:cNvSpPr txBox="1">
          <a:spLocks noChangeArrowheads="1"/>
        </xdr:cNvSpPr>
      </xdr:nvSpPr>
      <xdr:spPr>
        <a:xfrm>
          <a:off x="962025" y="19200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133475"/>
    <xdr:sp fLocksText="0">
      <xdr:nvSpPr>
        <xdr:cNvPr id="293" name="Text Box 17"/>
        <xdr:cNvSpPr txBox="1">
          <a:spLocks noChangeArrowheads="1"/>
        </xdr:cNvSpPr>
      </xdr:nvSpPr>
      <xdr:spPr>
        <a:xfrm>
          <a:off x="2505075" y="2328100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133475"/>
    <xdr:sp fLocksText="0">
      <xdr:nvSpPr>
        <xdr:cNvPr id="294" name="Text Box 18"/>
        <xdr:cNvSpPr txBox="1">
          <a:spLocks noChangeArrowheads="1"/>
        </xdr:cNvSpPr>
      </xdr:nvSpPr>
      <xdr:spPr>
        <a:xfrm>
          <a:off x="2505075" y="2328100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133475"/>
    <xdr:sp fLocksText="0">
      <xdr:nvSpPr>
        <xdr:cNvPr id="295" name="Text Box 19"/>
        <xdr:cNvSpPr txBox="1">
          <a:spLocks noChangeArrowheads="1"/>
        </xdr:cNvSpPr>
      </xdr:nvSpPr>
      <xdr:spPr>
        <a:xfrm>
          <a:off x="2505075" y="2328100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133475"/>
    <xdr:sp fLocksText="0">
      <xdr:nvSpPr>
        <xdr:cNvPr id="296" name="Text Box 20"/>
        <xdr:cNvSpPr txBox="1">
          <a:spLocks noChangeArrowheads="1"/>
        </xdr:cNvSpPr>
      </xdr:nvSpPr>
      <xdr:spPr>
        <a:xfrm>
          <a:off x="2505075" y="2328100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297" name="Text Box 1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298" name="Text Box 2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299" name="Text Box 3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300" name="Text Box 4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301" name="Text Box 17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302" name="Text Box 18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303" name="Text Box 19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423</xdr:row>
      <xdr:rowOff>0</xdr:rowOff>
    </xdr:from>
    <xdr:ext cx="0" cy="133350"/>
    <xdr:sp fLocksText="0">
      <xdr:nvSpPr>
        <xdr:cNvPr id="304" name="Text Box 20"/>
        <xdr:cNvSpPr txBox="1">
          <a:spLocks noChangeArrowheads="1"/>
        </xdr:cNvSpPr>
      </xdr:nvSpPr>
      <xdr:spPr>
        <a:xfrm>
          <a:off x="2505075" y="232810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05" name="Text Box 1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06" name="Text Box 2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07" name="Text Box 3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08" name="Text Box 4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09" name="Text Box 17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10" name="Text Box 18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11" name="Text Box 19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416</xdr:row>
      <xdr:rowOff>0</xdr:rowOff>
    </xdr:from>
    <xdr:ext cx="0" cy="133350"/>
    <xdr:sp fLocksText="0">
      <xdr:nvSpPr>
        <xdr:cNvPr id="312" name="Text Box 20"/>
        <xdr:cNvSpPr txBox="1">
          <a:spLocks noChangeArrowheads="1"/>
        </xdr:cNvSpPr>
      </xdr:nvSpPr>
      <xdr:spPr>
        <a:xfrm>
          <a:off x="2505075" y="2261997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657225"/>
    <xdr:sp fLocksText="0">
      <xdr:nvSpPr>
        <xdr:cNvPr id="313" name="Text Box 17"/>
        <xdr:cNvSpPr txBox="1">
          <a:spLocks noChangeArrowheads="1"/>
        </xdr:cNvSpPr>
      </xdr:nvSpPr>
      <xdr:spPr>
        <a:xfrm>
          <a:off x="2505075" y="3142488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657225"/>
    <xdr:sp fLocksText="0">
      <xdr:nvSpPr>
        <xdr:cNvPr id="314" name="Text Box 18"/>
        <xdr:cNvSpPr txBox="1">
          <a:spLocks noChangeArrowheads="1"/>
        </xdr:cNvSpPr>
      </xdr:nvSpPr>
      <xdr:spPr>
        <a:xfrm>
          <a:off x="2505075" y="3142488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657225"/>
    <xdr:sp fLocksText="0">
      <xdr:nvSpPr>
        <xdr:cNvPr id="315" name="Text Box 19"/>
        <xdr:cNvSpPr txBox="1">
          <a:spLocks noChangeArrowheads="1"/>
        </xdr:cNvSpPr>
      </xdr:nvSpPr>
      <xdr:spPr>
        <a:xfrm>
          <a:off x="2505075" y="3142488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657225"/>
    <xdr:sp fLocksText="0">
      <xdr:nvSpPr>
        <xdr:cNvPr id="316" name="Text Box 20"/>
        <xdr:cNvSpPr txBox="1">
          <a:spLocks noChangeArrowheads="1"/>
        </xdr:cNvSpPr>
      </xdr:nvSpPr>
      <xdr:spPr>
        <a:xfrm>
          <a:off x="2505075" y="3142488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18" name="Text Box 2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19" name="Text Box 3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20" name="Text Box 4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21" name="Text Box 17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22" name="Text Box 18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23" name="Text Box 19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545</xdr:row>
      <xdr:rowOff>0</xdr:rowOff>
    </xdr:from>
    <xdr:ext cx="0" cy="28575"/>
    <xdr:sp fLocksText="0">
      <xdr:nvSpPr>
        <xdr:cNvPr id="324" name="Text Box 20"/>
        <xdr:cNvSpPr txBox="1">
          <a:spLocks noChangeArrowheads="1"/>
        </xdr:cNvSpPr>
      </xdr:nvSpPr>
      <xdr:spPr>
        <a:xfrm>
          <a:off x="2505075" y="314248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26" name="Text Box 2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27" name="Text Box 3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28" name="Text Box 4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29" name="Text Box 17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30" name="Text Box 18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31" name="Text Box 19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442</xdr:row>
      <xdr:rowOff>0</xdr:rowOff>
    </xdr:from>
    <xdr:ext cx="0" cy="104775"/>
    <xdr:sp fLocksText="0">
      <xdr:nvSpPr>
        <xdr:cNvPr id="332" name="Text Box 20"/>
        <xdr:cNvSpPr txBox="1">
          <a:spLocks noChangeArrowheads="1"/>
        </xdr:cNvSpPr>
      </xdr:nvSpPr>
      <xdr:spPr>
        <a:xfrm>
          <a:off x="2505075" y="249669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1543050</xdr:colOff>
      <xdr:row>545</xdr:row>
      <xdr:rowOff>0</xdr:rowOff>
    </xdr:from>
    <xdr:to>
      <xdr:col>1</xdr:col>
      <xdr:colOff>1562100</xdr:colOff>
      <xdr:row>545</xdr:row>
      <xdr:rowOff>76200</xdr:rowOff>
    </xdr:to>
    <xdr:sp fLocksText="0">
      <xdr:nvSpPr>
        <xdr:cNvPr id="333" name="Text Box 1" hidden="1"/>
        <xdr:cNvSpPr txBox="1">
          <a:spLocks noChangeArrowheads="1"/>
        </xdr:cNvSpPr>
      </xdr:nvSpPr>
      <xdr:spPr>
        <a:xfrm>
          <a:off x="2505075" y="314248800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545</xdr:row>
      <xdr:rowOff>0</xdr:rowOff>
    </xdr:from>
    <xdr:to>
      <xdr:col>1</xdr:col>
      <xdr:colOff>1562100</xdr:colOff>
      <xdr:row>545</xdr:row>
      <xdr:rowOff>76200</xdr:rowOff>
    </xdr:to>
    <xdr:sp fLocksText="0">
      <xdr:nvSpPr>
        <xdr:cNvPr id="334" name="Text Box 1" hidden="1"/>
        <xdr:cNvSpPr txBox="1">
          <a:spLocks noChangeArrowheads="1"/>
        </xdr:cNvSpPr>
      </xdr:nvSpPr>
      <xdr:spPr>
        <a:xfrm>
          <a:off x="2505075" y="314248800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545</xdr:row>
      <xdr:rowOff>0</xdr:rowOff>
    </xdr:from>
    <xdr:to>
      <xdr:col>1</xdr:col>
      <xdr:colOff>1562100</xdr:colOff>
      <xdr:row>545</xdr:row>
      <xdr:rowOff>76200</xdr:rowOff>
    </xdr:to>
    <xdr:sp fLocksText="0">
      <xdr:nvSpPr>
        <xdr:cNvPr id="335" name="Text Box 1" hidden="1"/>
        <xdr:cNvSpPr txBox="1">
          <a:spLocks noChangeArrowheads="1"/>
        </xdr:cNvSpPr>
      </xdr:nvSpPr>
      <xdr:spPr>
        <a:xfrm>
          <a:off x="2505075" y="314248800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545</xdr:row>
      <xdr:rowOff>0</xdr:rowOff>
    </xdr:from>
    <xdr:to>
      <xdr:col>1</xdr:col>
      <xdr:colOff>1562100</xdr:colOff>
      <xdr:row>545</xdr:row>
      <xdr:rowOff>76200</xdr:rowOff>
    </xdr:to>
    <xdr:sp fLocksText="0">
      <xdr:nvSpPr>
        <xdr:cNvPr id="336" name="Text Box 1" hidden="1"/>
        <xdr:cNvSpPr txBox="1">
          <a:spLocks noChangeArrowheads="1"/>
        </xdr:cNvSpPr>
      </xdr:nvSpPr>
      <xdr:spPr>
        <a:xfrm>
          <a:off x="2505075" y="314248800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545</xdr:row>
      <xdr:rowOff>0</xdr:rowOff>
    </xdr:from>
    <xdr:to>
      <xdr:col>1</xdr:col>
      <xdr:colOff>1562100</xdr:colOff>
      <xdr:row>545</xdr:row>
      <xdr:rowOff>76200</xdr:rowOff>
    </xdr:to>
    <xdr:sp fLocksText="0">
      <xdr:nvSpPr>
        <xdr:cNvPr id="337" name="Text Box 1" hidden="1"/>
        <xdr:cNvSpPr txBox="1">
          <a:spLocks noChangeArrowheads="1"/>
        </xdr:cNvSpPr>
      </xdr:nvSpPr>
      <xdr:spPr>
        <a:xfrm>
          <a:off x="2505075" y="314248800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1543050</xdr:colOff>
      <xdr:row>446</xdr:row>
      <xdr:rowOff>0</xdr:rowOff>
    </xdr:from>
    <xdr:ext cx="0" cy="857250"/>
    <xdr:sp fLocksText="0">
      <xdr:nvSpPr>
        <xdr:cNvPr id="338" name="Text Box 1" hidden="1"/>
        <xdr:cNvSpPr txBox="1">
          <a:spLocks noChangeArrowheads="1"/>
        </xdr:cNvSpPr>
      </xdr:nvSpPr>
      <xdr:spPr>
        <a:xfrm>
          <a:off x="2505075" y="2524601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446</xdr:row>
      <xdr:rowOff>0</xdr:rowOff>
    </xdr:from>
    <xdr:ext cx="0" cy="857250"/>
    <xdr:sp fLocksText="0">
      <xdr:nvSpPr>
        <xdr:cNvPr id="339" name="Text Box 1" hidden="1"/>
        <xdr:cNvSpPr txBox="1">
          <a:spLocks noChangeArrowheads="1"/>
        </xdr:cNvSpPr>
      </xdr:nvSpPr>
      <xdr:spPr>
        <a:xfrm>
          <a:off x="2505075" y="2524601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446</xdr:row>
      <xdr:rowOff>0</xdr:rowOff>
    </xdr:from>
    <xdr:ext cx="0" cy="857250"/>
    <xdr:sp fLocksText="0">
      <xdr:nvSpPr>
        <xdr:cNvPr id="340" name="Text Box 1" hidden="1"/>
        <xdr:cNvSpPr txBox="1">
          <a:spLocks noChangeArrowheads="1"/>
        </xdr:cNvSpPr>
      </xdr:nvSpPr>
      <xdr:spPr>
        <a:xfrm>
          <a:off x="2505075" y="2524601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446</xdr:row>
      <xdr:rowOff>0</xdr:rowOff>
    </xdr:from>
    <xdr:ext cx="0" cy="857250"/>
    <xdr:sp fLocksText="0">
      <xdr:nvSpPr>
        <xdr:cNvPr id="341" name="Text Box 1" hidden="1"/>
        <xdr:cNvSpPr txBox="1">
          <a:spLocks noChangeArrowheads="1"/>
        </xdr:cNvSpPr>
      </xdr:nvSpPr>
      <xdr:spPr>
        <a:xfrm>
          <a:off x="2505075" y="2524601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446</xdr:row>
      <xdr:rowOff>0</xdr:rowOff>
    </xdr:from>
    <xdr:ext cx="0" cy="857250"/>
    <xdr:sp fLocksText="0">
      <xdr:nvSpPr>
        <xdr:cNvPr id="342" name="Text Box 1" hidden="1"/>
        <xdr:cNvSpPr txBox="1">
          <a:spLocks noChangeArrowheads="1"/>
        </xdr:cNvSpPr>
      </xdr:nvSpPr>
      <xdr:spPr>
        <a:xfrm>
          <a:off x="2505075" y="2524601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448</xdr:row>
      <xdr:rowOff>0</xdr:rowOff>
    </xdr:from>
    <xdr:ext cx="0" cy="857250"/>
    <xdr:sp fLocksText="0">
      <xdr:nvSpPr>
        <xdr:cNvPr id="343" name="Text Box 1" hidden="1"/>
        <xdr:cNvSpPr txBox="1">
          <a:spLocks noChangeArrowheads="1"/>
        </xdr:cNvSpPr>
      </xdr:nvSpPr>
      <xdr:spPr>
        <a:xfrm>
          <a:off x="2505075" y="2536602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448</xdr:row>
      <xdr:rowOff>0</xdr:rowOff>
    </xdr:from>
    <xdr:ext cx="0" cy="857250"/>
    <xdr:sp fLocksText="0">
      <xdr:nvSpPr>
        <xdr:cNvPr id="344" name="Text Box 1" hidden="1"/>
        <xdr:cNvSpPr txBox="1">
          <a:spLocks noChangeArrowheads="1"/>
        </xdr:cNvSpPr>
      </xdr:nvSpPr>
      <xdr:spPr>
        <a:xfrm>
          <a:off x="2505075" y="2536602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448</xdr:row>
      <xdr:rowOff>0</xdr:rowOff>
    </xdr:from>
    <xdr:ext cx="0" cy="857250"/>
    <xdr:sp fLocksText="0">
      <xdr:nvSpPr>
        <xdr:cNvPr id="345" name="Text Box 1" hidden="1"/>
        <xdr:cNvSpPr txBox="1">
          <a:spLocks noChangeArrowheads="1"/>
        </xdr:cNvSpPr>
      </xdr:nvSpPr>
      <xdr:spPr>
        <a:xfrm>
          <a:off x="2505075" y="2536602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448</xdr:row>
      <xdr:rowOff>0</xdr:rowOff>
    </xdr:from>
    <xdr:ext cx="0" cy="857250"/>
    <xdr:sp fLocksText="0">
      <xdr:nvSpPr>
        <xdr:cNvPr id="346" name="Text Box 1" hidden="1"/>
        <xdr:cNvSpPr txBox="1">
          <a:spLocks noChangeArrowheads="1"/>
        </xdr:cNvSpPr>
      </xdr:nvSpPr>
      <xdr:spPr>
        <a:xfrm>
          <a:off x="2505075" y="2536602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448</xdr:row>
      <xdr:rowOff>0</xdr:rowOff>
    </xdr:from>
    <xdr:ext cx="0" cy="857250"/>
    <xdr:sp fLocksText="0">
      <xdr:nvSpPr>
        <xdr:cNvPr id="347" name="Text Box 1" hidden="1"/>
        <xdr:cNvSpPr txBox="1">
          <a:spLocks noChangeArrowheads="1"/>
        </xdr:cNvSpPr>
      </xdr:nvSpPr>
      <xdr:spPr>
        <a:xfrm>
          <a:off x="2505075" y="2536602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450</xdr:row>
      <xdr:rowOff>0</xdr:rowOff>
    </xdr:from>
    <xdr:ext cx="0" cy="1828800"/>
    <xdr:sp fLocksText="0">
      <xdr:nvSpPr>
        <xdr:cNvPr id="348" name="Text Box 1" hidden="1"/>
        <xdr:cNvSpPr txBox="1">
          <a:spLocks noChangeArrowheads="1"/>
        </xdr:cNvSpPr>
      </xdr:nvSpPr>
      <xdr:spPr>
        <a:xfrm>
          <a:off x="2505075" y="2548604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450</xdr:row>
      <xdr:rowOff>0</xdr:rowOff>
    </xdr:from>
    <xdr:ext cx="0" cy="1828800"/>
    <xdr:sp fLocksText="0">
      <xdr:nvSpPr>
        <xdr:cNvPr id="349" name="Text Box 1" hidden="1"/>
        <xdr:cNvSpPr txBox="1">
          <a:spLocks noChangeArrowheads="1"/>
        </xdr:cNvSpPr>
      </xdr:nvSpPr>
      <xdr:spPr>
        <a:xfrm>
          <a:off x="2505075" y="2548604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450</xdr:row>
      <xdr:rowOff>0</xdr:rowOff>
    </xdr:from>
    <xdr:ext cx="0" cy="1828800"/>
    <xdr:sp fLocksText="0">
      <xdr:nvSpPr>
        <xdr:cNvPr id="350" name="Text Box 1" hidden="1"/>
        <xdr:cNvSpPr txBox="1">
          <a:spLocks noChangeArrowheads="1"/>
        </xdr:cNvSpPr>
      </xdr:nvSpPr>
      <xdr:spPr>
        <a:xfrm>
          <a:off x="2505075" y="2548604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450</xdr:row>
      <xdr:rowOff>0</xdr:rowOff>
    </xdr:from>
    <xdr:ext cx="0" cy="1828800"/>
    <xdr:sp fLocksText="0">
      <xdr:nvSpPr>
        <xdr:cNvPr id="351" name="Text Box 1" hidden="1"/>
        <xdr:cNvSpPr txBox="1">
          <a:spLocks noChangeArrowheads="1"/>
        </xdr:cNvSpPr>
      </xdr:nvSpPr>
      <xdr:spPr>
        <a:xfrm>
          <a:off x="2505075" y="2548604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450</xdr:row>
      <xdr:rowOff>0</xdr:rowOff>
    </xdr:from>
    <xdr:ext cx="0" cy="1828800"/>
    <xdr:sp fLocksText="0">
      <xdr:nvSpPr>
        <xdr:cNvPr id="352" name="Text Box 1" hidden="1"/>
        <xdr:cNvSpPr txBox="1">
          <a:spLocks noChangeArrowheads="1"/>
        </xdr:cNvSpPr>
      </xdr:nvSpPr>
      <xdr:spPr>
        <a:xfrm>
          <a:off x="2505075" y="2548604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452</xdr:row>
      <xdr:rowOff>0</xdr:rowOff>
    </xdr:from>
    <xdr:ext cx="0" cy="847725"/>
    <xdr:sp fLocksText="0">
      <xdr:nvSpPr>
        <xdr:cNvPr id="353" name="Text Box 1" hidden="1"/>
        <xdr:cNvSpPr txBox="1">
          <a:spLocks noChangeArrowheads="1"/>
        </xdr:cNvSpPr>
      </xdr:nvSpPr>
      <xdr:spPr>
        <a:xfrm>
          <a:off x="2505075" y="25586055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452</xdr:row>
      <xdr:rowOff>0</xdr:rowOff>
    </xdr:from>
    <xdr:ext cx="0" cy="847725"/>
    <xdr:sp fLocksText="0">
      <xdr:nvSpPr>
        <xdr:cNvPr id="354" name="Text Box 1" hidden="1"/>
        <xdr:cNvSpPr txBox="1">
          <a:spLocks noChangeArrowheads="1"/>
        </xdr:cNvSpPr>
      </xdr:nvSpPr>
      <xdr:spPr>
        <a:xfrm>
          <a:off x="2505075" y="25586055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452</xdr:row>
      <xdr:rowOff>0</xdr:rowOff>
    </xdr:from>
    <xdr:ext cx="0" cy="847725"/>
    <xdr:sp fLocksText="0">
      <xdr:nvSpPr>
        <xdr:cNvPr id="355" name="Text Box 1" hidden="1"/>
        <xdr:cNvSpPr txBox="1">
          <a:spLocks noChangeArrowheads="1"/>
        </xdr:cNvSpPr>
      </xdr:nvSpPr>
      <xdr:spPr>
        <a:xfrm>
          <a:off x="2505075" y="25586055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452</xdr:row>
      <xdr:rowOff>0</xdr:rowOff>
    </xdr:from>
    <xdr:ext cx="0" cy="847725"/>
    <xdr:sp fLocksText="0">
      <xdr:nvSpPr>
        <xdr:cNvPr id="356" name="Text Box 1" hidden="1"/>
        <xdr:cNvSpPr txBox="1">
          <a:spLocks noChangeArrowheads="1"/>
        </xdr:cNvSpPr>
      </xdr:nvSpPr>
      <xdr:spPr>
        <a:xfrm>
          <a:off x="2505075" y="25586055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452</xdr:row>
      <xdr:rowOff>0</xdr:rowOff>
    </xdr:from>
    <xdr:ext cx="0" cy="847725"/>
    <xdr:sp fLocksText="0">
      <xdr:nvSpPr>
        <xdr:cNvPr id="357" name="Text Box 1" hidden="1"/>
        <xdr:cNvSpPr txBox="1">
          <a:spLocks noChangeArrowheads="1"/>
        </xdr:cNvSpPr>
      </xdr:nvSpPr>
      <xdr:spPr>
        <a:xfrm>
          <a:off x="2505075" y="25586055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467</xdr:row>
      <xdr:rowOff>0</xdr:rowOff>
    </xdr:from>
    <xdr:ext cx="0" cy="3400425"/>
    <xdr:sp fLocksText="0">
      <xdr:nvSpPr>
        <xdr:cNvPr id="358" name="Text Box 1" hidden="1"/>
        <xdr:cNvSpPr txBox="1">
          <a:spLocks noChangeArrowheads="1"/>
        </xdr:cNvSpPr>
      </xdr:nvSpPr>
      <xdr:spPr>
        <a:xfrm>
          <a:off x="2505075" y="264642600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467</xdr:row>
      <xdr:rowOff>0</xdr:rowOff>
    </xdr:from>
    <xdr:ext cx="0" cy="3400425"/>
    <xdr:sp fLocksText="0">
      <xdr:nvSpPr>
        <xdr:cNvPr id="359" name="Text Box 1" hidden="1"/>
        <xdr:cNvSpPr txBox="1">
          <a:spLocks noChangeArrowheads="1"/>
        </xdr:cNvSpPr>
      </xdr:nvSpPr>
      <xdr:spPr>
        <a:xfrm>
          <a:off x="2505075" y="264642600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467</xdr:row>
      <xdr:rowOff>0</xdr:rowOff>
    </xdr:from>
    <xdr:ext cx="0" cy="3400425"/>
    <xdr:sp fLocksText="0">
      <xdr:nvSpPr>
        <xdr:cNvPr id="360" name="Text Box 1" hidden="1"/>
        <xdr:cNvSpPr txBox="1">
          <a:spLocks noChangeArrowheads="1"/>
        </xdr:cNvSpPr>
      </xdr:nvSpPr>
      <xdr:spPr>
        <a:xfrm>
          <a:off x="2505075" y="264642600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467</xdr:row>
      <xdr:rowOff>0</xdr:rowOff>
    </xdr:from>
    <xdr:ext cx="0" cy="3400425"/>
    <xdr:sp fLocksText="0">
      <xdr:nvSpPr>
        <xdr:cNvPr id="361" name="Text Box 1" hidden="1"/>
        <xdr:cNvSpPr txBox="1">
          <a:spLocks noChangeArrowheads="1"/>
        </xdr:cNvSpPr>
      </xdr:nvSpPr>
      <xdr:spPr>
        <a:xfrm>
          <a:off x="2505075" y="264642600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467</xdr:row>
      <xdr:rowOff>0</xdr:rowOff>
    </xdr:from>
    <xdr:ext cx="0" cy="3400425"/>
    <xdr:sp fLocksText="0">
      <xdr:nvSpPr>
        <xdr:cNvPr id="362" name="Text Box 1" hidden="1"/>
        <xdr:cNvSpPr txBox="1">
          <a:spLocks noChangeArrowheads="1"/>
        </xdr:cNvSpPr>
      </xdr:nvSpPr>
      <xdr:spPr>
        <a:xfrm>
          <a:off x="2505075" y="264642600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471</xdr:row>
      <xdr:rowOff>0</xdr:rowOff>
    </xdr:from>
    <xdr:ext cx="0" cy="6667500"/>
    <xdr:sp fLocksText="0">
      <xdr:nvSpPr>
        <xdr:cNvPr id="363" name="Text Box 1" hidden="1"/>
        <xdr:cNvSpPr txBox="1">
          <a:spLocks noChangeArrowheads="1"/>
        </xdr:cNvSpPr>
      </xdr:nvSpPr>
      <xdr:spPr>
        <a:xfrm>
          <a:off x="2505075" y="267242925"/>
          <a:ext cx="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471</xdr:row>
      <xdr:rowOff>0</xdr:rowOff>
    </xdr:from>
    <xdr:ext cx="0" cy="6667500"/>
    <xdr:sp fLocksText="0">
      <xdr:nvSpPr>
        <xdr:cNvPr id="364" name="Text Box 1" hidden="1"/>
        <xdr:cNvSpPr txBox="1">
          <a:spLocks noChangeArrowheads="1"/>
        </xdr:cNvSpPr>
      </xdr:nvSpPr>
      <xdr:spPr>
        <a:xfrm>
          <a:off x="2505075" y="267242925"/>
          <a:ext cx="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471</xdr:row>
      <xdr:rowOff>0</xdr:rowOff>
    </xdr:from>
    <xdr:ext cx="0" cy="6667500"/>
    <xdr:sp fLocksText="0">
      <xdr:nvSpPr>
        <xdr:cNvPr id="365" name="Text Box 1" hidden="1"/>
        <xdr:cNvSpPr txBox="1">
          <a:spLocks noChangeArrowheads="1"/>
        </xdr:cNvSpPr>
      </xdr:nvSpPr>
      <xdr:spPr>
        <a:xfrm>
          <a:off x="2505075" y="267242925"/>
          <a:ext cx="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471</xdr:row>
      <xdr:rowOff>0</xdr:rowOff>
    </xdr:from>
    <xdr:ext cx="0" cy="6667500"/>
    <xdr:sp fLocksText="0">
      <xdr:nvSpPr>
        <xdr:cNvPr id="366" name="Text Box 1" hidden="1"/>
        <xdr:cNvSpPr txBox="1">
          <a:spLocks noChangeArrowheads="1"/>
        </xdr:cNvSpPr>
      </xdr:nvSpPr>
      <xdr:spPr>
        <a:xfrm>
          <a:off x="2505075" y="267242925"/>
          <a:ext cx="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471</xdr:row>
      <xdr:rowOff>0</xdr:rowOff>
    </xdr:from>
    <xdr:ext cx="0" cy="6667500"/>
    <xdr:sp fLocksText="0">
      <xdr:nvSpPr>
        <xdr:cNvPr id="367" name="Text Box 1" hidden="1"/>
        <xdr:cNvSpPr txBox="1">
          <a:spLocks noChangeArrowheads="1"/>
        </xdr:cNvSpPr>
      </xdr:nvSpPr>
      <xdr:spPr>
        <a:xfrm>
          <a:off x="2505075" y="267242925"/>
          <a:ext cx="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513</xdr:row>
      <xdr:rowOff>0</xdr:rowOff>
    </xdr:from>
    <xdr:ext cx="0" cy="1933575"/>
    <xdr:sp fLocksText="0">
      <xdr:nvSpPr>
        <xdr:cNvPr id="368" name="Text Box 1" hidden="1"/>
        <xdr:cNvSpPr txBox="1">
          <a:spLocks noChangeArrowheads="1"/>
        </xdr:cNvSpPr>
      </xdr:nvSpPr>
      <xdr:spPr>
        <a:xfrm>
          <a:off x="2505075" y="297846750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513</xdr:row>
      <xdr:rowOff>0</xdr:rowOff>
    </xdr:from>
    <xdr:ext cx="0" cy="1933575"/>
    <xdr:sp fLocksText="0">
      <xdr:nvSpPr>
        <xdr:cNvPr id="369" name="Text Box 1" hidden="1"/>
        <xdr:cNvSpPr txBox="1">
          <a:spLocks noChangeArrowheads="1"/>
        </xdr:cNvSpPr>
      </xdr:nvSpPr>
      <xdr:spPr>
        <a:xfrm>
          <a:off x="2505075" y="297846750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513</xdr:row>
      <xdr:rowOff>0</xdr:rowOff>
    </xdr:from>
    <xdr:ext cx="0" cy="1933575"/>
    <xdr:sp fLocksText="0">
      <xdr:nvSpPr>
        <xdr:cNvPr id="370" name="Text Box 1" hidden="1"/>
        <xdr:cNvSpPr txBox="1">
          <a:spLocks noChangeArrowheads="1"/>
        </xdr:cNvSpPr>
      </xdr:nvSpPr>
      <xdr:spPr>
        <a:xfrm>
          <a:off x="2505075" y="297846750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513</xdr:row>
      <xdr:rowOff>0</xdr:rowOff>
    </xdr:from>
    <xdr:ext cx="0" cy="1933575"/>
    <xdr:sp fLocksText="0">
      <xdr:nvSpPr>
        <xdr:cNvPr id="371" name="Text Box 1" hidden="1"/>
        <xdr:cNvSpPr txBox="1">
          <a:spLocks noChangeArrowheads="1"/>
        </xdr:cNvSpPr>
      </xdr:nvSpPr>
      <xdr:spPr>
        <a:xfrm>
          <a:off x="2505075" y="297846750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513</xdr:row>
      <xdr:rowOff>0</xdr:rowOff>
    </xdr:from>
    <xdr:ext cx="0" cy="1933575"/>
    <xdr:sp fLocksText="0">
      <xdr:nvSpPr>
        <xdr:cNvPr id="372" name="Text Box 1" hidden="1"/>
        <xdr:cNvSpPr txBox="1">
          <a:spLocks noChangeArrowheads="1"/>
        </xdr:cNvSpPr>
      </xdr:nvSpPr>
      <xdr:spPr>
        <a:xfrm>
          <a:off x="2505075" y="297846750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481</xdr:row>
      <xdr:rowOff>0</xdr:rowOff>
    </xdr:from>
    <xdr:ext cx="0" cy="4029075"/>
    <xdr:sp fLocksText="0">
      <xdr:nvSpPr>
        <xdr:cNvPr id="373" name="Text Box 1" hidden="1"/>
        <xdr:cNvSpPr txBox="1">
          <a:spLocks noChangeArrowheads="1"/>
        </xdr:cNvSpPr>
      </xdr:nvSpPr>
      <xdr:spPr>
        <a:xfrm>
          <a:off x="2505075" y="273043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481</xdr:row>
      <xdr:rowOff>0</xdr:rowOff>
    </xdr:from>
    <xdr:ext cx="0" cy="4029075"/>
    <xdr:sp fLocksText="0">
      <xdr:nvSpPr>
        <xdr:cNvPr id="374" name="Text Box 1" hidden="1"/>
        <xdr:cNvSpPr txBox="1">
          <a:spLocks noChangeArrowheads="1"/>
        </xdr:cNvSpPr>
      </xdr:nvSpPr>
      <xdr:spPr>
        <a:xfrm>
          <a:off x="2505075" y="273043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481</xdr:row>
      <xdr:rowOff>0</xdr:rowOff>
    </xdr:from>
    <xdr:ext cx="0" cy="4029075"/>
    <xdr:sp fLocksText="0">
      <xdr:nvSpPr>
        <xdr:cNvPr id="375" name="Text Box 1" hidden="1"/>
        <xdr:cNvSpPr txBox="1">
          <a:spLocks noChangeArrowheads="1"/>
        </xdr:cNvSpPr>
      </xdr:nvSpPr>
      <xdr:spPr>
        <a:xfrm>
          <a:off x="2505075" y="273043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481</xdr:row>
      <xdr:rowOff>0</xdr:rowOff>
    </xdr:from>
    <xdr:ext cx="0" cy="4029075"/>
    <xdr:sp fLocksText="0">
      <xdr:nvSpPr>
        <xdr:cNvPr id="376" name="Text Box 1" hidden="1"/>
        <xdr:cNvSpPr txBox="1">
          <a:spLocks noChangeArrowheads="1"/>
        </xdr:cNvSpPr>
      </xdr:nvSpPr>
      <xdr:spPr>
        <a:xfrm>
          <a:off x="2505075" y="273043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481</xdr:row>
      <xdr:rowOff>0</xdr:rowOff>
    </xdr:from>
    <xdr:ext cx="0" cy="4029075"/>
    <xdr:sp fLocksText="0">
      <xdr:nvSpPr>
        <xdr:cNvPr id="377" name="Text Box 1" hidden="1"/>
        <xdr:cNvSpPr txBox="1">
          <a:spLocks noChangeArrowheads="1"/>
        </xdr:cNvSpPr>
      </xdr:nvSpPr>
      <xdr:spPr>
        <a:xfrm>
          <a:off x="2505075" y="273043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483</xdr:row>
      <xdr:rowOff>0</xdr:rowOff>
    </xdr:from>
    <xdr:ext cx="0" cy="2800350"/>
    <xdr:sp fLocksText="0">
      <xdr:nvSpPr>
        <xdr:cNvPr id="378" name="Text Box 1" hidden="1"/>
        <xdr:cNvSpPr txBox="1">
          <a:spLocks noChangeArrowheads="1"/>
        </xdr:cNvSpPr>
      </xdr:nvSpPr>
      <xdr:spPr>
        <a:xfrm>
          <a:off x="2505075" y="274043775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483</xdr:row>
      <xdr:rowOff>0</xdr:rowOff>
    </xdr:from>
    <xdr:ext cx="0" cy="2800350"/>
    <xdr:sp fLocksText="0">
      <xdr:nvSpPr>
        <xdr:cNvPr id="379" name="Text Box 1" hidden="1"/>
        <xdr:cNvSpPr txBox="1">
          <a:spLocks noChangeArrowheads="1"/>
        </xdr:cNvSpPr>
      </xdr:nvSpPr>
      <xdr:spPr>
        <a:xfrm>
          <a:off x="2505075" y="274043775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483</xdr:row>
      <xdr:rowOff>0</xdr:rowOff>
    </xdr:from>
    <xdr:ext cx="0" cy="2800350"/>
    <xdr:sp fLocksText="0">
      <xdr:nvSpPr>
        <xdr:cNvPr id="380" name="Text Box 1" hidden="1"/>
        <xdr:cNvSpPr txBox="1">
          <a:spLocks noChangeArrowheads="1"/>
        </xdr:cNvSpPr>
      </xdr:nvSpPr>
      <xdr:spPr>
        <a:xfrm>
          <a:off x="2505075" y="274043775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483</xdr:row>
      <xdr:rowOff>0</xdr:rowOff>
    </xdr:from>
    <xdr:ext cx="0" cy="2800350"/>
    <xdr:sp fLocksText="0">
      <xdr:nvSpPr>
        <xdr:cNvPr id="381" name="Text Box 1" hidden="1"/>
        <xdr:cNvSpPr txBox="1">
          <a:spLocks noChangeArrowheads="1"/>
        </xdr:cNvSpPr>
      </xdr:nvSpPr>
      <xdr:spPr>
        <a:xfrm>
          <a:off x="2505075" y="274043775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483</xdr:row>
      <xdr:rowOff>0</xdr:rowOff>
    </xdr:from>
    <xdr:ext cx="0" cy="2800350"/>
    <xdr:sp fLocksText="0">
      <xdr:nvSpPr>
        <xdr:cNvPr id="382" name="Text Box 1" hidden="1"/>
        <xdr:cNvSpPr txBox="1">
          <a:spLocks noChangeArrowheads="1"/>
        </xdr:cNvSpPr>
      </xdr:nvSpPr>
      <xdr:spPr>
        <a:xfrm>
          <a:off x="2505075" y="274043775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489</xdr:row>
      <xdr:rowOff>0</xdr:rowOff>
    </xdr:from>
    <xdr:ext cx="0" cy="7229475"/>
    <xdr:sp fLocksText="0">
      <xdr:nvSpPr>
        <xdr:cNvPr id="383" name="Text Box 1" hidden="1"/>
        <xdr:cNvSpPr txBox="1">
          <a:spLocks noChangeArrowheads="1"/>
        </xdr:cNvSpPr>
      </xdr:nvSpPr>
      <xdr:spPr>
        <a:xfrm>
          <a:off x="2505075" y="279044400"/>
          <a:ext cx="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489</xdr:row>
      <xdr:rowOff>0</xdr:rowOff>
    </xdr:from>
    <xdr:ext cx="0" cy="7229475"/>
    <xdr:sp fLocksText="0">
      <xdr:nvSpPr>
        <xdr:cNvPr id="384" name="Text Box 1" hidden="1"/>
        <xdr:cNvSpPr txBox="1">
          <a:spLocks noChangeArrowheads="1"/>
        </xdr:cNvSpPr>
      </xdr:nvSpPr>
      <xdr:spPr>
        <a:xfrm>
          <a:off x="2505075" y="279044400"/>
          <a:ext cx="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489</xdr:row>
      <xdr:rowOff>0</xdr:rowOff>
    </xdr:from>
    <xdr:ext cx="0" cy="7229475"/>
    <xdr:sp fLocksText="0">
      <xdr:nvSpPr>
        <xdr:cNvPr id="385" name="Text Box 1" hidden="1"/>
        <xdr:cNvSpPr txBox="1">
          <a:spLocks noChangeArrowheads="1"/>
        </xdr:cNvSpPr>
      </xdr:nvSpPr>
      <xdr:spPr>
        <a:xfrm>
          <a:off x="2505075" y="279044400"/>
          <a:ext cx="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489</xdr:row>
      <xdr:rowOff>0</xdr:rowOff>
    </xdr:from>
    <xdr:ext cx="0" cy="7229475"/>
    <xdr:sp fLocksText="0">
      <xdr:nvSpPr>
        <xdr:cNvPr id="386" name="Text Box 1" hidden="1"/>
        <xdr:cNvSpPr txBox="1">
          <a:spLocks noChangeArrowheads="1"/>
        </xdr:cNvSpPr>
      </xdr:nvSpPr>
      <xdr:spPr>
        <a:xfrm>
          <a:off x="2505075" y="279044400"/>
          <a:ext cx="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489</xdr:row>
      <xdr:rowOff>0</xdr:rowOff>
    </xdr:from>
    <xdr:ext cx="0" cy="7229475"/>
    <xdr:sp fLocksText="0">
      <xdr:nvSpPr>
        <xdr:cNvPr id="387" name="Text Box 1" hidden="1"/>
        <xdr:cNvSpPr txBox="1">
          <a:spLocks noChangeArrowheads="1"/>
        </xdr:cNvSpPr>
      </xdr:nvSpPr>
      <xdr:spPr>
        <a:xfrm>
          <a:off x="2505075" y="279044400"/>
          <a:ext cx="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493</xdr:row>
      <xdr:rowOff>0</xdr:rowOff>
    </xdr:from>
    <xdr:ext cx="0" cy="4114800"/>
    <xdr:sp fLocksText="0">
      <xdr:nvSpPr>
        <xdr:cNvPr id="388" name="Text Box 1" hidden="1"/>
        <xdr:cNvSpPr txBox="1">
          <a:spLocks noChangeArrowheads="1"/>
        </xdr:cNvSpPr>
      </xdr:nvSpPr>
      <xdr:spPr>
        <a:xfrm>
          <a:off x="2505075" y="282244800"/>
          <a:ext cx="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493</xdr:row>
      <xdr:rowOff>0</xdr:rowOff>
    </xdr:from>
    <xdr:ext cx="0" cy="4114800"/>
    <xdr:sp fLocksText="0">
      <xdr:nvSpPr>
        <xdr:cNvPr id="389" name="Text Box 1" hidden="1"/>
        <xdr:cNvSpPr txBox="1">
          <a:spLocks noChangeArrowheads="1"/>
        </xdr:cNvSpPr>
      </xdr:nvSpPr>
      <xdr:spPr>
        <a:xfrm>
          <a:off x="2505075" y="282244800"/>
          <a:ext cx="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493</xdr:row>
      <xdr:rowOff>0</xdr:rowOff>
    </xdr:from>
    <xdr:ext cx="0" cy="4114800"/>
    <xdr:sp fLocksText="0">
      <xdr:nvSpPr>
        <xdr:cNvPr id="390" name="Text Box 1" hidden="1"/>
        <xdr:cNvSpPr txBox="1">
          <a:spLocks noChangeArrowheads="1"/>
        </xdr:cNvSpPr>
      </xdr:nvSpPr>
      <xdr:spPr>
        <a:xfrm>
          <a:off x="2505075" y="282244800"/>
          <a:ext cx="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493</xdr:row>
      <xdr:rowOff>0</xdr:rowOff>
    </xdr:from>
    <xdr:ext cx="0" cy="4114800"/>
    <xdr:sp fLocksText="0">
      <xdr:nvSpPr>
        <xdr:cNvPr id="391" name="Text Box 1" hidden="1"/>
        <xdr:cNvSpPr txBox="1">
          <a:spLocks noChangeArrowheads="1"/>
        </xdr:cNvSpPr>
      </xdr:nvSpPr>
      <xdr:spPr>
        <a:xfrm>
          <a:off x="2505075" y="282244800"/>
          <a:ext cx="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493</xdr:row>
      <xdr:rowOff>0</xdr:rowOff>
    </xdr:from>
    <xdr:ext cx="0" cy="4114800"/>
    <xdr:sp fLocksText="0">
      <xdr:nvSpPr>
        <xdr:cNvPr id="392" name="Text Box 1" hidden="1"/>
        <xdr:cNvSpPr txBox="1">
          <a:spLocks noChangeArrowheads="1"/>
        </xdr:cNvSpPr>
      </xdr:nvSpPr>
      <xdr:spPr>
        <a:xfrm>
          <a:off x="2505075" y="282244800"/>
          <a:ext cx="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497</xdr:row>
      <xdr:rowOff>0</xdr:rowOff>
    </xdr:from>
    <xdr:ext cx="0" cy="5600700"/>
    <xdr:sp fLocksText="0">
      <xdr:nvSpPr>
        <xdr:cNvPr id="393" name="Text Box 1" hidden="1"/>
        <xdr:cNvSpPr txBox="1">
          <a:spLocks noChangeArrowheads="1"/>
        </xdr:cNvSpPr>
      </xdr:nvSpPr>
      <xdr:spPr>
        <a:xfrm>
          <a:off x="2505075" y="28544520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497</xdr:row>
      <xdr:rowOff>0</xdr:rowOff>
    </xdr:from>
    <xdr:ext cx="0" cy="5600700"/>
    <xdr:sp fLocksText="0">
      <xdr:nvSpPr>
        <xdr:cNvPr id="394" name="Text Box 1" hidden="1"/>
        <xdr:cNvSpPr txBox="1">
          <a:spLocks noChangeArrowheads="1"/>
        </xdr:cNvSpPr>
      </xdr:nvSpPr>
      <xdr:spPr>
        <a:xfrm>
          <a:off x="2505075" y="28544520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497</xdr:row>
      <xdr:rowOff>0</xdr:rowOff>
    </xdr:from>
    <xdr:ext cx="0" cy="5600700"/>
    <xdr:sp fLocksText="0">
      <xdr:nvSpPr>
        <xdr:cNvPr id="395" name="Text Box 1" hidden="1"/>
        <xdr:cNvSpPr txBox="1">
          <a:spLocks noChangeArrowheads="1"/>
        </xdr:cNvSpPr>
      </xdr:nvSpPr>
      <xdr:spPr>
        <a:xfrm>
          <a:off x="2505075" y="28544520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497</xdr:row>
      <xdr:rowOff>0</xdr:rowOff>
    </xdr:from>
    <xdr:ext cx="0" cy="5600700"/>
    <xdr:sp fLocksText="0">
      <xdr:nvSpPr>
        <xdr:cNvPr id="396" name="Text Box 1" hidden="1"/>
        <xdr:cNvSpPr txBox="1">
          <a:spLocks noChangeArrowheads="1"/>
        </xdr:cNvSpPr>
      </xdr:nvSpPr>
      <xdr:spPr>
        <a:xfrm>
          <a:off x="2505075" y="28544520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497</xdr:row>
      <xdr:rowOff>0</xdr:rowOff>
    </xdr:from>
    <xdr:ext cx="0" cy="5600700"/>
    <xdr:sp fLocksText="0">
      <xdr:nvSpPr>
        <xdr:cNvPr id="397" name="Text Box 1" hidden="1"/>
        <xdr:cNvSpPr txBox="1">
          <a:spLocks noChangeArrowheads="1"/>
        </xdr:cNvSpPr>
      </xdr:nvSpPr>
      <xdr:spPr>
        <a:xfrm>
          <a:off x="2505075" y="28544520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501</xdr:row>
      <xdr:rowOff>0</xdr:rowOff>
    </xdr:from>
    <xdr:ext cx="0" cy="5772150"/>
    <xdr:sp fLocksText="0">
      <xdr:nvSpPr>
        <xdr:cNvPr id="398" name="Text Box 1" hidden="1"/>
        <xdr:cNvSpPr txBox="1">
          <a:spLocks noChangeArrowheads="1"/>
        </xdr:cNvSpPr>
      </xdr:nvSpPr>
      <xdr:spPr>
        <a:xfrm>
          <a:off x="2505075" y="288445575"/>
          <a:ext cx="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501</xdr:row>
      <xdr:rowOff>0</xdr:rowOff>
    </xdr:from>
    <xdr:ext cx="0" cy="5772150"/>
    <xdr:sp fLocksText="0">
      <xdr:nvSpPr>
        <xdr:cNvPr id="399" name="Text Box 1" hidden="1"/>
        <xdr:cNvSpPr txBox="1">
          <a:spLocks noChangeArrowheads="1"/>
        </xdr:cNvSpPr>
      </xdr:nvSpPr>
      <xdr:spPr>
        <a:xfrm>
          <a:off x="2505075" y="288445575"/>
          <a:ext cx="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501</xdr:row>
      <xdr:rowOff>0</xdr:rowOff>
    </xdr:from>
    <xdr:ext cx="0" cy="5772150"/>
    <xdr:sp fLocksText="0">
      <xdr:nvSpPr>
        <xdr:cNvPr id="400" name="Text Box 1" hidden="1"/>
        <xdr:cNvSpPr txBox="1">
          <a:spLocks noChangeArrowheads="1"/>
        </xdr:cNvSpPr>
      </xdr:nvSpPr>
      <xdr:spPr>
        <a:xfrm>
          <a:off x="2505075" y="288445575"/>
          <a:ext cx="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501</xdr:row>
      <xdr:rowOff>0</xdr:rowOff>
    </xdr:from>
    <xdr:ext cx="0" cy="5772150"/>
    <xdr:sp fLocksText="0">
      <xdr:nvSpPr>
        <xdr:cNvPr id="401" name="Text Box 1" hidden="1"/>
        <xdr:cNvSpPr txBox="1">
          <a:spLocks noChangeArrowheads="1"/>
        </xdr:cNvSpPr>
      </xdr:nvSpPr>
      <xdr:spPr>
        <a:xfrm>
          <a:off x="2505075" y="288445575"/>
          <a:ext cx="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501</xdr:row>
      <xdr:rowOff>0</xdr:rowOff>
    </xdr:from>
    <xdr:ext cx="0" cy="5772150"/>
    <xdr:sp fLocksText="0">
      <xdr:nvSpPr>
        <xdr:cNvPr id="402" name="Text Box 1" hidden="1"/>
        <xdr:cNvSpPr txBox="1">
          <a:spLocks noChangeArrowheads="1"/>
        </xdr:cNvSpPr>
      </xdr:nvSpPr>
      <xdr:spPr>
        <a:xfrm>
          <a:off x="2505075" y="288445575"/>
          <a:ext cx="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505</xdr:row>
      <xdr:rowOff>0</xdr:rowOff>
    </xdr:from>
    <xdr:ext cx="0" cy="4152900"/>
    <xdr:sp fLocksText="0">
      <xdr:nvSpPr>
        <xdr:cNvPr id="403" name="Text Box 1" hidden="1"/>
        <xdr:cNvSpPr txBox="1">
          <a:spLocks noChangeArrowheads="1"/>
        </xdr:cNvSpPr>
      </xdr:nvSpPr>
      <xdr:spPr>
        <a:xfrm>
          <a:off x="2505075" y="291645975"/>
          <a:ext cx="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505</xdr:row>
      <xdr:rowOff>0</xdr:rowOff>
    </xdr:from>
    <xdr:ext cx="0" cy="4152900"/>
    <xdr:sp fLocksText="0">
      <xdr:nvSpPr>
        <xdr:cNvPr id="404" name="Text Box 1" hidden="1"/>
        <xdr:cNvSpPr txBox="1">
          <a:spLocks noChangeArrowheads="1"/>
        </xdr:cNvSpPr>
      </xdr:nvSpPr>
      <xdr:spPr>
        <a:xfrm>
          <a:off x="2505075" y="291645975"/>
          <a:ext cx="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505</xdr:row>
      <xdr:rowOff>0</xdr:rowOff>
    </xdr:from>
    <xdr:ext cx="0" cy="4152900"/>
    <xdr:sp fLocksText="0">
      <xdr:nvSpPr>
        <xdr:cNvPr id="405" name="Text Box 1" hidden="1"/>
        <xdr:cNvSpPr txBox="1">
          <a:spLocks noChangeArrowheads="1"/>
        </xdr:cNvSpPr>
      </xdr:nvSpPr>
      <xdr:spPr>
        <a:xfrm>
          <a:off x="2505075" y="291645975"/>
          <a:ext cx="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505</xdr:row>
      <xdr:rowOff>0</xdr:rowOff>
    </xdr:from>
    <xdr:ext cx="0" cy="4152900"/>
    <xdr:sp fLocksText="0">
      <xdr:nvSpPr>
        <xdr:cNvPr id="406" name="Text Box 1" hidden="1"/>
        <xdr:cNvSpPr txBox="1">
          <a:spLocks noChangeArrowheads="1"/>
        </xdr:cNvSpPr>
      </xdr:nvSpPr>
      <xdr:spPr>
        <a:xfrm>
          <a:off x="2505075" y="291645975"/>
          <a:ext cx="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505</xdr:row>
      <xdr:rowOff>0</xdr:rowOff>
    </xdr:from>
    <xdr:ext cx="0" cy="4152900"/>
    <xdr:sp fLocksText="0">
      <xdr:nvSpPr>
        <xdr:cNvPr id="407" name="Text Box 1" hidden="1"/>
        <xdr:cNvSpPr txBox="1">
          <a:spLocks noChangeArrowheads="1"/>
        </xdr:cNvSpPr>
      </xdr:nvSpPr>
      <xdr:spPr>
        <a:xfrm>
          <a:off x="2505075" y="291645975"/>
          <a:ext cx="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3409950"/>
    <xdr:sp fLocksText="0">
      <xdr:nvSpPr>
        <xdr:cNvPr id="408" name="Text Box 1" hidden="1"/>
        <xdr:cNvSpPr txBox="1">
          <a:spLocks noChangeArrowheads="1"/>
        </xdr:cNvSpPr>
      </xdr:nvSpPr>
      <xdr:spPr>
        <a:xfrm>
          <a:off x="2505075" y="298646850"/>
          <a:ext cx="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3409950"/>
    <xdr:sp fLocksText="0">
      <xdr:nvSpPr>
        <xdr:cNvPr id="409" name="Text Box 1" hidden="1"/>
        <xdr:cNvSpPr txBox="1">
          <a:spLocks noChangeArrowheads="1"/>
        </xdr:cNvSpPr>
      </xdr:nvSpPr>
      <xdr:spPr>
        <a:xfrm>
          <a:off x="2505075" y="298646850"/>
          <a:ext cx="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3409950"/>
    <xdr:sp fLocksText="0">
      <xdr:nvSpPr>
        <xdr:cNvPr id="410" name="Text Box 1" hidden="1"/>
        <xdr:cNvSpPr txBox="1">
          <a:spLocks noChangeArrowheads="1"/>
        </xdr:cNvSpPr>
      </xdr:nvSpPr>
      <xdr:spPr>
        <a:xfrm>
          <a:off x="2505075" y="298646850"/>
          <a:ext cx="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3409950"/>
    <xdr:sp fLocksText="0">
      <xdr:nvSpPr>
        <xdr:cNvPr id="411" name="Text Box 1" hidden="1"/>
        <xdr:cNvSpPr txBox="1">
          <a:spLocks noChangeArrowheads="1"/>
        </xdr:cNvSpPr>
      </xdr:nvSpPr>
      <xdr:spPr>
        <a:xfrm>
          <a:off x="2505075" y="298646850"/>
          <a:ext cx="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3409950"/>
    <xdr:sp fLocksText="0">
      <xdr:nvSpPr>
        <xdr:cNvPr id="412" name="Text Box 1" hidden="1"/>
        <xdr:cNvSpPr txBox="1">
          <a:spLocks noChangeArrowheads="1"/>
        </xdr:cNvSpPr>
      </xdr:nvSpPr>
      <xdr:spPr>
        <a:xfrm>
          <a:off x="2505075" y="298646850"/>
          <a:ext cx="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511</xdr:row>
      <xdr:rowOff>0</xdr:rowOff>
    </xdr:from>
    <xdr:ext cx="0" cy="2200275"/>
    <xdr:sp fLocksText="0">
      <xdr:nvSpPr>
        <xdr:cNvPr id="413" name="Text Box 1" hidden="1"/>
        <xdr:cNvSpPr txBox="1">
          <a:spLocks noChangeArrowheads="1"/>
        </xdr:cNvSpPr>
      </xdr:nvSpPr>
      <xdr:spPr>
        <a:xfrm>
          <a:off x="2505075" y="295646475"/>
          <a:ext cx="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511</xdr:row>
      <xdr:rowOff>0</xdr:rowOff>
    </xdr:from>
    <xdr:ext cx="0" cy="2200275"/>
    <xdr:sp fLocksText="0">
      <xdr:nvSpPr>
        <xdr:cNvPr id="414" name="Text Box 1" hidden="1"/>
        <xdr:cNvSpPr txBox="1">
          <a:spLocks noChangeArrowheads="1"/>
        </xdr:cNvSpPr>
      </xdr:nvSpPr>
      <xdr:spPr>
        <a:xfrm>
          <a:off x="2505075" y="295646475"/>
          <a:ext cx="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511</xdr:row>
      <xdr:rowOff>0</xdr:rowOff>
    </xdr:from>
    <xdr:ext cx="0" cy="2200275"/>
    <xdr:sp fLocksText="0">
      <xdr:nvSpPr>
        <xdr:cNvPr id="415" name="Text Box 1" hidden="1"/>
        <xdr:cNvSpPr txBox="1">
          <a:spLocks noChangeArrowheads="1"/>
        </xdr:cNvSpPr>
      </xdr:nvSpPr>
      <xdr:spPr>
        <a:xfrm>
          <a:off x="2505075" y="295646475"/>
          <a:ext cx="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511</xdr:row>
      <xdr:rowOff>0</xdr:rowOff>
    </xdr:from>
    <xdr:ext cx="0" cy="2200275"/>
    <xdr:sp fLocksText="0">
      <xdr:nvSpPr>
        <xdr:cNvPr id="416" name="Text Box 1" hidden="1"/>
        <xdr:cNvSpPr txBox="1">
          <a:spLocks noChangeArrowheads="1"/>
        </xdr:cNvSpPr>
      </xdr:nvSpPr>
      <xdr:spPr>
        <a:xfrm>
          <a:off x="2505075" y="295646475"/>
          <a:ext cx="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511</xdr:row>
      <xdr:rowOff>0</xdr:rowOff>
    </xdr:from>
    <xdr:ext cx="0" cy="2200275"/>
    <xdr:sp fLocksText="0">
      <xdr:nvSpPr>
        <xdr:cNvPr id="417" name="Text Box 1" hidden="1"/>
        <xdr:cNvSpPr txBox="1">
          <a:spLocks noChangeArrowheads="1"/>
        </xdr:cNvSpPr>
      </xdr:nvSpPr>
      <xdr:spPr>
        <a:xfrm>
          <a:off x="2505075" y="295646475"/>
          <a:ext cx="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516</xdr:row>
      <xdr:rowOff>0</xdr:rowOff>
    </xdr:from>
    <xdr:ext cx="0" cy="3400425"/>
    <xdr:sp fLocksText="0">
      <xdr:nvSpPr>
        <xdr:cNvPr id="418" name="Text Box 1" hidden="1"/>
        <xdr:cNvSpPr txBox="1">
          <a:spLocks noChangeArrowheads="1"/>
        </xdr:cNvSpPr>
      </xdr:nvSpPr>
      <xdr:spPr>
        <a:xfrm>
          <a:off x="2505075" y="299246925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516</xdr:row>
      <xdr:rowOff>0</xdr:rowOff>
    </xdr:from>
    <xdr:ext cx="0" cy="3400425"/>
    <xdr:sp fLocksText="0">
      <xdr:nvSpPr>
        <xdr:cNvPr id="419" name="Text Box 1" hidden="1"/>
        <xdr:cNvSpPr txBox="1">
          <a:spLocks noChangeArrowheads="1"/>
        </xdr:cNvSpPr>
      </xdr:nvSpPr>
      <xdr:spPr>
        <a:xfrm>
          <a:off x="2505075" y="299246925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516</xdr:row>
      <xdr:rowOff>0</xdr:rowOff>
    </xdr:from>
    <xdr:ext cx="0" cy="3400425"/>
    <xdr:sp fLocksText="0">
      <xdr:nvSpPr>
        <xdr:cNvPr id="420" name="Text Box 1" hidden="1"/>
        <xdr:cNvSpPr txBox="1">
          <a:spLocks noChangeArrowheads="1"/>
        </xdr:cNvSpPr>
      </xdr:nvSpPr>
      <xdr:spPr>
        <a:xfrm>
          <a:off x="2505075" y="299246925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516</xdr:row>
      <xdr:rowOff>0</xdr:rowOff>
    </xdr:from>
    <xdr:ext cx="0" cy="3400425"/>
    <xdr:sp fLocksText="0">
      <xdr:nvSpPr>
        <xdr:cNvPr id="421" name="Text Box 1" hidden="1"/>
        <xdr:cNvSpPr txBox="1">
          <a:spLocks noChangeArrowheads="1"/>
        </xdr:cNvSpPr>
      </xdr:nvSpPr>
      <xdr:spPr>
        <a:xfrm>
          <a:off x="2505075" y="299246925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516</xdr:row>
      <xdr:rowOff>0</xdr:rowOff>
    </xdr:from>
    <xdr:ext cx="0" cy="3400425"/>
    <xdr:sp fLocksText="0">
      <xdr:nvSpPr>
        <xdr:cNvPr id="422" name="Text Box 1" hidden="1"/>
        <xdr:cNvSpPr txBox="1">
          <a:spLocks noChangeArrowheads="1"/>
        </xdr:cNvSpPr>
      </xdr:nvSpPr>
      <xdr:spPr>
        <a:xfrm>
          <a:off x="2505075" y="299246925"/>
          <a:ext cx="0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519</xdr:row>
      <xdr:rowOff>0</xdr:rowOff>
    </xdr:from>
    <xdr:ext cx="0" cy="1809750"/>
    <xdr:sp fLocksText="0">
      <xdr:nvSpPr>
        <xdr:cNvPr id="423" name="Text Box 1" hidden="1"/>
        <xdr:cNvSpPr txBox="1">
          <a:spLocks noChangeArrowheads="1"/>
        </xdr:cNvSpPr>
      </xdr:nvSpPr>
      <xdr:spPr>
        <a:xfrm>
          <a:off x="2505075" y="300247050"/>
          <a:ext cx="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519</xdr:row>
      <xdr:rowOff>0</xdr:rowOff>
    </xdr:from>
    <xdr:ext cx="0" cy="1809750"/>
    <xdr:sp fLocksText="0">
      <xdr:nvSpPr>
        <xdr:cNvPr id="424" name="Text Box 1" hidden="1"/>
        <xdr:cNvSpPr txBox="1">
          <a:spLocks noChangeArrowheads="1"/>
        </xdr:cNvSpPr>
      </xdr:nvSpPr>
      <xdr:spPr>
        <a:xfrm>
          <a:off x="2505075" y="300247050"/>
          <a:ext cx="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519</xdr:row>
      <xdr:rowOff>0</xdr:rowOff>
    </xdr:from>
    <xdr:ext cx="0" cy="1809750"/>
    <xdr:sp fLocksText="0">
      <xdr:nvSpPr>
        <xdr:cNvPr id="425" name="Text Box 1" hidden="1"/>
        <xdr:cNvSpPr txBox="1">
          <a:spLocks noChangeArrowheads="1"/>
        </xdr:cNvSpPr>
      </xdr:nvSpPr>
      <xdr:spPr>
        <a:xfrm>
          <a:off x="2505075" y="300247050"/>
          <a:ext cx="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519</xdr:row>
      <xdr:rowOff>0</xdr:rowOff>
    </xdr:from>
    <xdr:ext cx="0" cy="1809750"/>
    <xdr:sp fLocksText="0">
      <xdr:nvSpPr>
        <xdr:cNvPr id="426" name="Text Box 1" hidden="1"/>
        <xdr:cNvSpPr txBox="1">
          <a:spLocks noChangeArrowheads="1"/>
        </xdr:cNvSpPr>
      </xdr:nvSpPr>
      <xdr:spPr>
        <a:xfrm>
          <a:off x="2505075" y="300247050"/>
          <a:ext cx="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519</xdr:row>
      <xdr:rowOff>0</xdr:rowOff>
    </xdr:from>
    <xdr:ext cx="0" cy="1809750"/>
    <xdr:sp fLocksText="0">
      <xdr:nvSpPr>
        <xdr:cNvPr id="427" name="Text Box 1" hidden="1"/>
        <xdr:cNvSpPr txBox="1">
          <a:spLocks noChangeArrowheads="1"/>
        </xdr:cNvSpPr>
      </xdr:nvSpPr>
      <xdr:spPr>
        <a:xfrm>
          <a:off x="2505075" y="300247050"/>
          <a:ext cx="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171950"/>
    <xdr:sp fLocksText="0">
      <xdr:nvSpPr>
        <xdr:cNvPr id="428" name="Text Box 1" hidden="1"/>
        <xdr:cNvSpPr txBox="1">
          <a:spLocks noChangeArrowheads="1"/>
        </xdr:cNvSpPr>
      </xdr:nvSpPr>
      <xdr:spPr>
        <a:xfrm>
          <a:off x="2505075" y="301047150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171950"/>
    <xdr:sp fLocksText="0">
      <xdr:nvSpPr>
        <xdr:cNvPr id="429" name="Text Box 1" hidden="1"/>
        <xdr:cNvSpPr txBox="1">
          <a:spLocks noChangeArrowheads="1"/>
        </xdr:cNvSpPr>
      </xdr:nvSpPr>
      <xdr:spPr>
        <a:xfrm>
          <a:off x="2505075" y="301047150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171950"/>
    <xdr:sp fLocksText="0">
      <xdr:nvSpPr>
        <xdr:cNvPr id="430" name="Text Box 1" hidden="1"/>
        <xdr:cNvSpPr txBox="1">
          <a:spLocks noChangeArrowheads="1"/>
        </xdr:cNvSpPr>
      </xdr:nvSpPr>
      <xdr:spPr>
        <a:xfrm>
          <a:off x="2505075" y="301047150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171950"/>
    <xdr:sp fLocksText="0">
      <xdr:nvSpPr>
        <xdr:cNvPr id="431" name="Text Box 1" hidden="1"/>
        <xdr:cNvSpPr txBox="1">
          <a:spLocks noChangeArrowheads="1"/>
        </xdr:cNvSpPr>
      </xdr:nvSpPr>
      <xdr:spPr>
        <a:xfrm>
          <a:off x="2505075" y="301047150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171950"/>
    <xdr:sp fLocksText="0">
      <xdr:nvSpPr>
        <xdr:cNvPr id="432" name="Text Box 1" hidden="1"/>
        <xdr:cNvSpPr txBox="1">
          <a:spLocks noChangeArrowheads="1"/>
        </xdr:cNvSpPr>
      </xdr:nvSpPr>
      <xdr:spPr>
        <a:xfrm>
          <a:off x="2505075" y="301047150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133850"/>
    <xdr:sp fLocksText="0">
      <xdr:nvSpPr>
        <xdr:cNvPr id="433" name="Text Box 1" hidden="1"/>
        <xdr:cNvSpPr txBox="1">
          <a:spLocks noChangeArrowheads="1"/>
        </xdr:cNvSpPr>
      </xdr:nvSpPr>
      <xdr:spPr>
        <a:xfrm>
          <a:off x="2505075" y="302647350"/>
          <a:ext cx="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133850"/>
    <xdr:sp fLocksText="0">
      <xdr:nvSpPr>
        <xdr:cNvPr id="434" name="Text Box 1" hidden="1"/>
        <xdr:cNvSpPr txBox="1">
          <a:spLocks noChangeArrowheads="1"/>
        </xdr:cNvSpPr>
      </xdr:nvSpPr>
      <xdr:spPr>
        <a:xfrm>
          <a:off x="2505075" y="302647350"/>
          <a:ext cx="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133850"/>
    <xdr:sp fLocksText="0">
      <xdr:nvSpPr>
        <xdr:cNvPr id="435" name="Text Box 1" hidden="1"/>
        <xdr:cNvSpPr txBox="1">
          <a:spLocks noChangeArrowheads="1"/>
        </xdr:cNvSpPr>
      </xdr:nvSpPr>
      <xdr:spPr>
        <a:xfrm>
          <a:off x="2505075" y="302647350"/>
          <a:ext cx="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133850"/>
    <xdr:sp fLocksText="0">
      <xdr:nvSpPr>
        <xdr:cNvPr id="436" name="Text Box 1" hidden="1"/>
        <xdr:cNvSpPr txBox="1">
          <a:spLocks noChangeArrowheads="1"/>
        </xdr:cNvSpPr>
      </xdr:nvSpPr>
      <xdr:spPr>
        <a:xfrm>
          <a:off x="2505075" y="302647350"/>
          <a:ext cx="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133850"/>
    <xdr:sp fLocksText="0">
      <xdr:nvSpPr>
        <xdr:cNvPr id="437" name="Text Box 1" hidden="1"/>
        <xdr:cNvSpPr txBox="1">
          <a:spLocks noChangeArrowheads="1"/>
        </xdr:cNvSpPr>
      </xdr:nvSpPr>
      <xdr:spPr>
        <a:xfrm>
          <a:off x="2505075" y="302647350"/>
          <a:ext cx="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181600"/>
    <xdr:sp fLocksText="0">
      <xdr:nvSpPr>
        <xdr:cNvPr id="438" name="Text Box 1" hidden="1"/>
        <xdr:cNvSpPr txBox="1">
          <a:spLocks noChangeArrowheads="1"/>
        </xdr:cNvSpPr>
      </xdr:nvSpPr>
      <xdr:spPr>
        <a:xfrm>
          <a:off x="2505075" y="304247550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181600"/>
    <xdr:sp fLocksText="0">
      <xdr:nvSpPr>
        <xdr:cNvPr id="439" name="Text Box 1" hidden="1"/>
        <xdr:cNvSpPr txBox="1">
          <a:spLocks noChangeArrowheads="1"/>
        </xdr:cNvSpPr>
      </xdr:nvSpPr>
      <xdr:spPr>
        <a:xfrm>
          <a:off x="2505075" y="304247550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181600"/>
    <xdr:sp fLocksText="0">
      <xdr:nvSpPr>
        <xdr:cNvPr id="440" name="Text Box 1" hidden="1"/>
        <xdr:cNvSpPr txBox="1">
          <a:spLocks noChangeArrowheads="1"/>
        </xdr:cNvSpPr>
      </xdr:nvSpPr>
      <xdr:spPr>
        <a:xfrm>
          <a:off x="2505075" y="304247550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181600"/>
    <xdr:sp fLocksText="0">
      <xdr:nvSpPr>
        <xdr:cNvPr id="441" name="Text Box 1" hidden="1"/>
        <xdr:cNvSpPr txBox="1">
          <a:spLocks noChangeArrowheads="1"/>
        </xdr:cNvSpPr>
      </xdr:nvSpPr>
      <xdr:spPr>
        <a:xfrm>
          <a:off x="2505075" y="304247550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181600"/>
    <xdr:sp fLocksText="0">
      <xdr:nvSpPr>
        <xdr:cNvPr id="442" name="Text Box 1" hidden="1"/>
        <xdr:cNvSpPr txBox="1">
          <a:spLocks noChangeArrowheads="1"/>
        </xdr:cNvSpPr>
      </xdr:nvSpPr>
      <xdr:spPr>
        <a:xfrm>
          <a:off x="2505075" y="304247550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952500"/>
    <xdr:sp fLocksText="0">
      <xdr:nvSpPr>
        <xdr:cNvPr id="443" name="Text Box 1" hidden="1"/>
        <xdr:cNvSpPr txBox="1">
          <a:spLocks noChangeArrowheads="1"/>
        </xdr:cNvSpPr>
      </xdr:nvSpPr>
      <xdr:spPr>
        <a:xfrm>
          <a:off x="2505075" y="30584775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952500"/>
    <xdr:sp fLocksText="0">
      <xdr:nvSpPr>
        <xdr:cNvPr id="444" name="Text Box 1" hidden="1"/>
        <xdr:cNvSpPr txBox="1">
          <a:spLocks noChangeArrowheads="1"/>
        </xdr:cNvSpPr>
      </xdr:nvSpPr>
      <xdr:spPr>
        <a:xfrm>
          <a:off x="2505075" y="30584775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952500"/>
    <xdr:sp fLocksText="0">
      <xdr:nvSpPr>
        <xdr:cNvPr id="445" name="Text Box 1" hidden="1"/>
        <xdr:cNvSpPr txBox="1">
          <a:spLocks noChangeArrowheads="1"/>
        </xdr:cNvSpPr>
      </xdr:nvSpPr>
      <xdr:spPr>
        <a:xfrm>
          <a:off x="2505075" y="30584775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952500"/>
    <xdr:sp fLocksText="0">
      <xdr:nvSpPr>
        <xdr:cNvPr id="446" name="Text Box 1" hidden="1"/>
        <xdr:cNvSpPr txBox="1">
          <a:spLocks noChangeArrowheads="1"/>
        </xdr:cNvSpPr>
      </xdr:nvSpPr>
      <xdr:spPr>
        <a:xfrm>
          <a:off x="2505075" y="30584775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952500"/>
    <xdr:sp fLocksText="0">
      <xdr:nvSpPr>
        <xdr:cNvPr id="447" name="Text Box 1" hidden="1"/>
        <xdr:cNvSpPr txBox="1">
          <a:spLocks noChangeArrowheads="1"/>
        </xdr:cNvSpPr>
      </xdr:nvSpPr>
      <xdr:spPr>
        <a:xfrm>
          <a:off x="2505075" y="30584775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724025"/>
    <xdr:sp fLocksText="0">
      <xdr:nvSpPr>
        <xdr:cNvPr id="448" name="Text Box 1" hidden="1"/>
        <xdr:cNvSpPr txBox="1">
          <a:spLocks noChangeArrowheads="1"/>
        </xdr:cNvSpPr>
      </xdr:nvSpPr>
      <xdr:spPr>
        <a:xfrm>
          <a:off x="2505075" y="3074479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724025"/>
    <xdr:sp fLocksText="0">
      <xdr:nvSpPr>
        <xdr:cNvPr id="449" name="Text Box 1" hidden="1"/>
        <xdr:cNvSpPr txBox="1">
          <a:spLocks noChangeArrowheads="1"/>
        </xdr:cNvSpPr>
      </xdr:nvSpPr>
      <xdr:spPr>
        <a:xfrm>
          <a:off x="2505075" y="3074479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724025"/>
    <xdr:sp fLocksText="0">
      <xdr:nvSpPr>
        <xdr:cNvPr id="450" name="Text Box 1" hidden="1"/>
        <xdr:cNvSpPr txBox="1">
          <a:spLocks noChangeArrowheads="1"/>
        </xdr:cNvSpPr>
      </xdr:nvSpPr>
      <xdr:spPr>
        <a:xfrm>
          <a:off x="2505075" y="3074479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724025"/>
    <xdr:sp fLocksText="0">
      <xdr:nvSpPr>
        <xdr:cNvPr id="451" name="Text Box 1" hidden="1"/>
        <xdr:cNvSpPr txBox="1">
          <a:spLocks noChangeArrowheads="1"/>
        </xdr:cNvSpPr>
      </xdr:nvSpPr>
      <xdr:spPr>
        <a:xfrm>
          <a:off x="2505075" y="3074479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724025"/>
    <xdr:sp fLocksText="0">
      <xdr:nvSpPr>
        <xdr:cNvPr id="452" name="Text Box 1" hidden="1"/>
        <xdr:cNvSpPr txBox="1">
          <a:spLocks noChangeArrowheads="1"/>
        </xdr:cNvSpPr>
      </xdr:nvSpPr>
      <xdr:spPr>
        <a:xfrm>
          <a:off x="2505075" y="3074479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2590800"/>
    <xdr:sp fLocksText="0">
      <xdr:nvSpPr>
        <xdr:cNvPr id="453" name="Text Box 1" hidden="1"/>
        <xdr:cNvSpPr txBox="1">
          <a:spLocks noChangeArrowheads="1"/>
        </xdr:cNvSpPr>
      </xdr:nvSpPr>
      <xdr:spPr>
        <a:xfrm>
          <a:off x="2505075" y="309048150"/>
          <a:ext cx="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2590800"/>
    <xdr:sp fLocksText="0">
      <xdr:nvSpPr>
        <xdr:cNvPr id="454" name="Text Box 1" hidden="1"/>
        <xdr:cNvSpPr txBox="1">
          <a:spLocks noChangeArrowheads="1"/>
        </xdr:cNvSpPr>
      </xdr:nvSpPr>
      <xdr:spPr>
        <a:xfrm>
          <a:off x="2505075" y="309048150"/>
          <a:ext cx="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2590800"/>
    <xdr:sp fLocksText="0">
      <xdr:nvSpPr>
        <xdr:cNvPr id="455" name="Text Box 1" hidden="1"/>
        <xdr:cNvSpPr txBox="1">
          <a:spLocks noChangeArrowheads="1"/>
        </xdr:cNvSpPr>
      </xdr:nvSpPr>
      <xdr:spPr>
        <a:xfrm>
          <a:off x="2505075" y="309048150"/>
          <a:ext cx="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2590800"/>
    <xdr:sp fLocksText="0">
      <xdr:nvSpPr>
        <xdr:cNvPr id="456" name="Text Box 1" hidden="1"/>
        <xdr:cNvSpPr txBox="1">
          <a:spLocks noChangeArrowheads="1"/>
        </xdr:cNvSpPr>
      </xdr:nvSpPr>
      <xdr:spPr>
        <a:xfrm>
          <a:off x="2505075" y="309048150"/>
          <a:ext cx="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2590800"/>
    <xdr:sp fLocksText="0">
      <xdr:nvSpPr>
        <xdr:cNvPr id="457" name="Text Box 1" hidden="1"/>
        <xdr:cNvSpPr txBox="1">
          <a:spLocks noChangeArrowheads="1"/>
        </xdr:cNvSpPr>
      </xdr:nvSpPr>
      <xdr:spPr>
        <a:xfrm>
          <a:off x="2505075" y="309048150"/>
          <a:ext cx="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540</xdr:row>
      <xdr:rowOff>0</xdr:rowOff>
    </xdr:from>
    <xdr:ext cx="0" cy="838200"/>
    <xdr:sp fLocksText="0">
      <xdr:nvSpPr>
        <xdr:cNvPr id="458" name="Text Box 1" hidden="1"/>
        <xdr:cNvSpPr txBox="1">
          <a:spLocks noChangeArrowheads="1"/>
        </xdr:cNvSpPr>
      </xdr:nvSpPr>
      <xdr:spPr>
        <a:xfrm>
          <a:off x="2505075" y="3114484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540</xdr:row>
      <xdr:rowOff>0</xdr:rowOff>
    </xdr:from>
    <xdr:ext cx="0" cy="838200"/>
    <xdr:sp fLocksText="0">
      <xdr:nvSpPr>
        <xdr:cNvPr id="459" name="Text Box 1" hidden="1"/>
        <xdr:cNvSpPr txBox="1">
          <a:spLocks noChangeArrowheads="1"/>
        </xdr:cNvSpPr>
      </xdr:nvSpPr>
      <xdr:spPr>
        <a:xfrm>
          <a:off x="2505075" y="3114484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540</xdr:row>
      <xdr:rowOff>0</xdr:rowOff>
    </xdr:from>
    <xdr:ext cx="0" cy="838200"/>
    <xdr:sp fLocksText="0">
      <xdr:nvSpPr>
        <xdr:cNvPr id="460" name="Text Box 1" hidden="1"/>
        <xdr:cNvSpPr txBox="1">
          <a:spLocks noChangeArrowheads="1"/>
        </xdr:cNvSpPr>
      </xdr:nvSpPr>
      <xdr:spPr>
        <a:xfrm>
          <a:off x="2505075" y="3114484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540</xdr:row>
      <xdr:rowOff>0</xdr:rowOff>
    </xdr:from>
    <xdr:ext cx="0" cy="838200"/>
    <xdr:sp fLocksText="0">
      <xdr:nvSpPr>
        <xdr:cNvPr id="461" name="Text Box 1" hidden="1"/>
        <xdr:cNvSpPr txBox="1">
          <a:spLocks noChangeArrowheads="1"/>
        </xdr:cNvSpPr>
      </xdr:nvSpPr>
      <xdr:spPr>
        <a:xfrm>
          <a:off x="2505075" y="3114484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540</xdr:row>
      <xdr:rowOff>0</xdr:rowOff>
    </xdr:from>
    <xdr:ext cx="0" cy="838200"/>
    <xdr:sp fLocksText="0">
      <xdr:nvSpPr>
        <xdr:cNvPr id="462" name="Text Box 1" hidden="1"/>
        <xdr:cNvSpPr txBox="1">
          <a:spLocks noChangeArrowheads="1"/>
        </xdr:cNvSpPr>
      </xdr:nvSpPr>
      <xdr:spPr>
        <a:xfrm>
          <a:off x="2505075" y="3114484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543</xdr:row>
      <xdr:rowOff>0</xdr:rowOff>
    </xdr:from>
    <xdr:ext cx="0" cy="838200"/>
    <xdr:sp fLocksText="0">
      <xdr:nvSpPr>
        <xdr:cNvPr id="463" name="Text Box 1" hidden="1"/>
        <xdr:cNvSpPr txBox="1">
          <a:spLocks noChangeArrowheads="1"/>
        </xdr:cNvSpPr>
      </xdr:nvSpPr>
      <xdr:spPr>
        <a:xfrm>
          <a:off x="2505075" y="3130486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543</xdr:row>
      <xdr:rowOff>0</xdr:rowOff>
    </xdr:from>
    <xdr:ext cx="0" cy="838200"/>
    <xdr:sp fLocksText="0">
      <xdr:nvSpPr>
        <xdr:cNvPr id="464" name="Text Box 1" hidden="1"/>
        <xdr:cNvSpPr txBox="1">
          <a:spLocks noChangeArrowheads="1"/>
        </xdr:cNvSpPr>
      </xdr:nvSpPr>
      <xdr:spPr>
        <a:xfrm>
          <a:off x="2505075" y="3130486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543</xdr:row>
      <xdr:rowOff>0</xdr:rowOff>
    </xdr:from>
    <xdr:ext cx="0" cy="838200"/>
    <xdr:sp fLocksText="0">
      <xdr:nvSpPr>
        <xdr:cNvPr id="465" name="Text Box 1" hidden="1"/>
        <xdr:cNvSpPr txBox="1">
          <a:spLocks noChangeArrowheads="1"/>
        </xdr:cNvSpPr>
      </xdr:nvSpPr>
      <xdr:spPr>
        <a:xfrm>
          <a:off x="2505075" y="3130486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543</xdr:row>
      <xdr:rowOff>0</xdr:rowOff>
    </xdr:from>
    <xdr:ext cx="0" cy="838200"/>
    <xdr:sp fLocksText="0">
      <xdr:nvSpPr>
        <xdr:cNvPr id="466" name="Text Box 1" hidden="1"/>
        <xdr:cNvSpPr txBox="1">
          <a:spLocks noChangeArrowheads="1"/>
        </xdr:cNvSpPr>
      </xdr:nvSpPr>
      <xdr:spPr>
        <a:xfrm>
          <a:off x="2505075" y="3130486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543</xdr:row>
      <xdr:rowOff>0</xdr:rowOff>
    </xdr:from>
    <xdr:ext cx="0" cy="838200"/>
    <xdr:sp fLocksText="0">
      <xdr:nvSpPr>
        <xdr:cNvPr id="467" name="Text Box 1" hidden="1"/>
        <xdr:cNvSpPr txBox="1">
          <a:spLocks noChangeArrowheads="1"/>
        </xdr:cNvSpPr>
      </xdr:nvSpPr>
      <xdr:spPr>
        <a:xfrm>
          <a:off x="2505075" y="31304865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547</xdr:row>
      <xdr:rowOff>0</xdr:rowOff>
    </xdr:from>
    <xdr:ext cx="0" cy="142875"/>
    <xdr:sp fLocksText="0">
      <xdr:nvSpPr>
        <xdr:cNvPr id="468" name="Text Box 1" hidden="1"/>
        <xdr:cNvSpPr txBox="1">
          <a:spLocks noChangeArrowheads="1"/>
        </xdr:cNvSpPr>
      </xdr:nvSpPr>
      <xdr:spPr>
        <a:xfrm>
          <a:off x="2505075" y="314648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547</xdr:row>
      <xdr:rowOff>0</xdr:rowOff>
    </xdr:from>
    <xdr:ext cx="0" cy="142875"/>
    <xdr:sp fLocksText="0">
      <xdr:nvSpPr>
        <xdr:cNvPr id="469" name="Text Box 1" hidden="1"/>
        <xdr:cNvSpPr txBox="1">
          <a:spLocks noChangeArrowheads="1"/>
        </xdr:cNvSpPr>
      </xdr:nvSpPr>
      <xdr:spPr>
        <a:xfrm>
          <a:off x="2505075" y="314648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547</xdr:row>
      <xdr:rowOff>0</xdr:rowOff>
    </xdr:from>
    <xdr:ext cx="0" cy="142875"/>
    <xdr:sp fLocksText="0">
      <xdr:nvSpPr>
        <xdr:cNvPr id="470" name="Text Box 1" hidden="1"/>
        <xdr:cNvSpPr txBox="1">
          <a:spLocks noChangeArrowheads="1"/>
        </xdr:cNvSpPr>
      </xdr:nvSpPr>
      <xdr:spPr>
        <a:xfrm>
          <a:off x="2505075" y="314648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547</xdr:row>
      <xdr:rowOff>0</xdr:rowOff>
    </xdr:from>
    <xdr:ext cx="0" cy="142875"/>
    <xdr:sp fLocksText="0">
      <xdr:nvSpPr>
        <xdr:cNvPr id="471" name="Text Box 1" hidden="1"/>
        <xdr:cNvSpPr txBox="1">
          <a:spLocks noChangeArrowheads="1"/>
        </xdr:cNvSpPr>
      </xdr:nvSpPr>
      <xdr:spPr>
        <a:xfrm>
          <a:off x="2505075" y="314648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547</xdr:row>
      <xdr:rowOff>0</xdr:rowOff>
    </xdr:from>
    <xdr:ext cx="0" cy="142875"/>
    <xdr:sp fLocksText="0">
      <xdr:nvSpPr>
        <xdr:cNvPr id="472" name="Text Box 1" hidden="1"/>
        <xdr:cNvSpPr txBox="1">
          <a:spLocks noChangeArrowheads="1"/>
        </xdr:cNvSpPr>
      </xdr:nvSpPr>
      <xdr:spPr>
        <a:xfrm>
          <a:off x="2505075" y="314648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552</xdr:row>
      <xdr:rowOff>0</xdr:rowOff>
    </xdr:from>
    <xdr:ext cx="0" cy="857250"/>
    <xdr:sp fLocksText="0">
      <xdr:nvSpPr>
        <xdr:cNvPr id="473" name="Text Box 1" hidden="1"/>
        <xdr:cNvSpPr txBox="1">
          <a:spLocks noChangeArrowheads="1"/>
        </xdr:cNvSpPr>
      </xdr:nvSpPr>
      <xdr:spPr>
        <a:xfrm>
          <a:off x="2505075" y="3172491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552</xdr:row>
      <xdr:rowOff>0</xdr:rowOff>
    </xdr:from>
    <xdr:ext cx="0" cy="857250"/>
    <xdr:sp fLocksText="0">
      <xdr:nvSpPr>
        <xdr:cNvPr id="474" name="Text Box 1" hidden="1"/>
        <xdr:cNvSpPr txBox="1">
          <a:spLocks noChangeArrowheads="1"/>
        </xdr:cNvSpPr>
      </xdr:nvSpPr>
      <xdr:spPr>
        <a:xfrm>
          <a:off x="2505075" y="3172491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552</xdr:row>
      <xdr:rowOff>0</xdr:rowOff>
    </xdr:from>
    <xdr:ext cx="0" cy="857250"/>
    <xdr:sp fLocksText="0">
      <xdr:nvSpPr>
        <xdr:cNvPr id="475" name="Text Box 1" hidden="1"/>
        <xdr:cNvSpPr txBox="1">
          <a:spLocks noChangeArrowheads="1"/>
        </xdr:cNvSpPr>
      </xdr:nvSpPr>
      <xdr:spPr>
        <a:xfrm>
          <a:off x="2505075" y="3172491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552</xdr:row>
      <xdr:rowOff>0</xdr:rowOff>
    </xdr:from>
    <xdr:ext cx="0" cy="857250"/>
    <xdr:sp fLocksText="0">
      <xdr:nvSpPr>
        <xdr:cNvPr id="476" name="Text Box 1" hidden="1"/>
        <xdr:cNvSpPr txBox="1">
          <a:spLocks noChangeArrowheads="1"/>
        </xdr:cNvSpPr>
      </xdr:nvSpPr>
      <xdr:spPr>
        <a:xfrm>
          <a:off x="2505075" y="3172491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552</xdr:row>
      <xdr:rowOff>0</xdr:rowOff>
    </xdr:from>
    <xdr:ext cx="0" cy="857250"/>
    <xdr:sp fLocksText="0">
      <xdr:nvSpPr>
        <xdr:cNvPr id="477" name="Text Box 1" hidden="1"/>
        <xdr:cNvSpPr txBox="1">
          <a:spLocks noChangeArrowheads="1"/>
        </xdr:cNvSpPr>
      </xdr:nvSpPr>
      <xdr:spPr>
        <a:xfrm>
          <a:off x="2505075" y="3172491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557</xdr:row>
      <xdr:rowOff>0</xdr:rowOff>
    </xdr:from>
    <xdr:ext cx="0" cy="857250"/>
    <xdr:sp fLocksText="0">
      <xdr:nvSpPr>
        <xdr:cNvPr id="478" name="Text Box 1" hidden="1"/>
        <xdr:cNvSpPr txBox="1">
          <a:spLocks noChangeArrowheads="1"/>
        </xdr:cNvSpPr>
      </xdr:nvSpPr>
      <xdr:spPr>
        <a:xfrm>
          <a:off x="2505075" y="3212496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557</xdr:row>
      <xdr:rowOff>0</xdr:rowOff>
    </xdr:from>
    <xdr:ext cx="0" cy="857250"/>
    <xdr:sp fLocksText="0">
      <xdr:nvSpPr>
        <xdr:cNvPr id="479" name="Text Box 1" hidden="1"/>
        <xdr:cNvSpPr txBox="1">
          <a:spLocks noChangeArrowheads="1"/>
        </xdr:cNvSpPr>
      </xdr:nvSpPr>
      <xdr:spPr>
        <a:xfrm>
          <a:off x="2505075" y="3212496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557</xdr:row>
      <xdr:rowOff>0</xdr:rowOff>
    </xdr:from>
    <xdr:ext cx="0" cy="857250"/>
    <xdr:sp fLocksText="0">
      <xdr:nvSpPr>
        <xdr:cNvPr id="480" name="Text Box 1" hidden="1"/>
        <xdr:cNvSpPr txBox="1">
          <a:spLocks noChangeArrowheads="1"/>
        </xdr:cNvSpPr>
      </xdr:nvSpPr>
      <xdr:spPr>
        <a:xfrm>
          <a:off x="2505075" y="3212496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557</xdr:row>
      <xdr:rowOff>0</xdr:rowOff>
    </xdr:from>
    <xdr:ext cx="0" cy="857250"/>
    <xdr:sp fLocksText="0">
      <xdr:nvSpPr>
        <xdr:cNvPr id="481" name="Text Box 1" hidden="1"/>
        <xdr:cNvSpPr txBox="1">
          <a:spLocks noChangeArrowheads="1"/>
        </xdr:cNvSpPr>
      </xdr:nvSpPr>
      <xdr:spPr>
        <a:xfrm>
          <a:off x="2505075" y="3212496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557</xdr:row>
      <xdr:rowOff>0</xdr:rowOff>
    </xdr:from>
    <xdr:ext cx="0" cy="857250"/>
    <xdr:sp fLocksText="0">
      <xdr:nvSpPr>
        <xdr:cNvPr id="482" name="Text Box 1" hidden="1"/>
        <xdr:cNvSpPr txBox="1">
          <a:spLocks noChangeArrowheads="1"/>
        </xdr:cNvSpPr>
      </xdr:nvSpPr>
      <xdr:spPr>
        <a:xfrm>
          <a:off x="2505075" y="3212496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562</xdr:row>
      <xdr:rowOff>0</xdr:rowOff>
    </xdr:from>
    <xdr:ext cx="0" cy="857250"/>
    <xdr:sp fLocksText="0">
      <xdr:nvSpPr>
        <xdr:cNvPr id="483" name="Text Box 1" hidden="1"/>
        <xdr:cNvSpPr txBox="1">
          <a:spLocks noChangeArrowheads="1"/>
        </xdr:cNvSpPr>
      </xdr:nvSpPr>
      <xdr:spPr>
        <a:xfrm>
          <a:off x="2505075" y="3254502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562</xdr:row>
      <xdr:rowOff>0</xdr:rowOff>
    </xdr:from>
    <xdr:ext cx="0" cy="857250"/>
    <xdr:sp fLocksText="0">
      <xdr:nvSpPr>
        <xdr:cNvPr id="484" name="Text Box 1" hidden="1"/>
        <xdr:cNvSpPr txBox="1">
          <a:spLocks noChangeArrowheads="1"/>
        </xdr:cNvSpPr>
      </xdr:nvSpPr>
      <xdr:spPr>
        <a:xfrm>
          <a:off x="2505075" y="3254502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562</xdr:row>
      <xdr:rowOff>0</xdr:rowOff>
    </xdr:from>
    <xdr:ext cx="0" cy="857250"/>
    <xdr:sp fLocksText="0">
      <xdr:nvSpPr>
        <xdr:cNvPr id="485" name="Text Box 1" hidden="1"/>
        <xdr:cNvSpPr txBox="1">
          <a:spLocks noChangeArrowheads="1"/>
        </xdr:cNvSpPr>
      </xdr:nvSpPr>
      <xdr:spPr>
        <a:xfrm>
          <a:off x="2505075" y="3254502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562</xdr:row>
      <xdr:rowOff>0</xdr:rowOff>
    </xdr:from>
    <xdr:ext cx="0" cy="857250"/>
    <xdr:sp fLocksText="0">
      <xdr:nvSpPr>
        <xdr:cNvPr id="486" name="Text Box 1" hidden="1"/>
        <xdr:cNvSpPr txBox="1">
          <a:spLocks noChangeArrowheads="1"/>
        </xdr:cNvSpPr>
      </xdr:nvSpPr>
      <xdr:spPr>
        <a:xfrm>
          <a:off x="2505075" y="3254502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562</xdr:row>
      <xdr:rowOff>0</xdr:rowOff>
    </xdr:from>
    <xdr:ext cx="0" cy="857250"/>
    <xdr:sp fLocksText="0">
      <xdr:nvSpPr>
        <xdr:cNvPr id="487" name="Text Box 1" hidden="1"/>
        <xdr:cNvSpPr txBox="1">
          <a:spLocks noChangeArrowheads="1"/>
        </xdr:cNvSpPr>
      </xdr:nvSpPr>
      <xdr:spPr>
        <a:xfrm>
          <a:off x="2505075" y="3254502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567</xdr:row>
      <xdr:rowOff>0</xdr:rowOff>
    </xdr:from>
    <xdr:ext cx="0" cy="1057275"/>
    <xdr:sp fLocksText="0">
      <xdr:nvSpPr>
        <xdr:cNvPr id="488" name="Text Box 1" hidden="1"/>
        <xdr:cNvSpPr txBox="1">
          <a:spLocks noChangeArrowheads="1"/>
        </xdr:cNvSpPr>
      </xdr:nvSpPr>
      <xdr:spPr>
        <a:xfrm>
          <a:off x="2505075" y="3290506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567</xdr:row>
      <xdr:rowOff>0</xdr:rowOff>
    </xdr:from>
    <xdr:ext cx="0" cy="1057275"/>
    <xdr:sp fLocksText="0">
      <xdr:nvSpPr>
        <xdr:cNvPr id="489" name="Text Box 1" hidden="1"/>
        <xdr:cNvSpPr txBox="1">
          <a:spLocks noChangeArrowheads="1"/>
        </xdr:cNvSpPr>
      </xdr:nvSpPr>
      <xdr:spPr>
        <a:xfrm>
          <a:off x="2505075" y="3290506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567</xdr:row>
      <xdr:rowOff>0</xdr:rowOff>
    </xdr:from>
    <xdr:ext cx="0" cy="1057275"/>
    <xdr:sp fLocksText="0">
      <xdr:nvSpPr>
        <xdr:cNvPr id="490" name="Text Box 1" hidden="1"/>
        <xdr:cNvSpPr txBox="1">
          <a:spLocks noChangeArrowheads="1"/>
        </xdr:cNvSpPr>
      </xdr:nvSpPr>
      <xdr:spPr>
        <a:xfrm>
          <a:off x="2505075" y="3290506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567</xdr:row>
      <xdr:rowOff>0</xdr:rowOff>
    </xdr:from>
    <xdr:ext cx="0" cy="1057275"/>
    <xdr:sp fLocksText="0">
      <xdr:nvSpPr>
        <xdr:cNvPr id="491" name="Text Box 1" hidden="1"/>
        <xdr:cNvSpPr txBox="1">
          <a:spLocks noChangeArrowheads="1"/>
        </xdr:cNvSpPr>
      </xdr:nvSpPr>
      <xdr:spPr>
        <a:xfrm>
          <a:off x="2505075" y="3290506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567</xdr:row>
      <xdr:rowOff>0</xdr:rowOff>
    </xdr:from>
    <xdr:ext cx="0" cy="1057275"/>
    <xdr:sp fLocksText="0">
      <xdr:nvSpPr>
        <xdr:cNvPr id="492" name="Text Box 1" hidden="1"/>
        <xdr:cNvSpPr txBox="1">
          <a:spLocks noChangeArrowheads="1"/>
        </xdr:cNvSpPr>
      </xdr:nvSpPr>
      <xdr:spPr>
        <a:xfrm>
          <a:off x="2505075" y="3290506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572</xdr:row>
      <xdr:rowOff>0</xdr:rowOff>
    </xdr:from>
    <xdr:ext cx="0" cy="2457450"/>
    <xdr:sp fLocksText="0">
      <xdr:nvSpPr>
        <xdr:cNvPr id="493" name="Text Box 1" hidden="1"/>
        <xdr:cNvSpPr txBox="1">
          <a:spLocks noChangeArrowheads="1"/>
        </xdr:cNvSpPr>
      </xdr:nvSpPr>
      <xdr:spPr>
        <a:xfrm>
          <a:off x="2505075" y="333251175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572</xdr:row>
      <xdr:rowOff>0</xdr:rowOff>
    </xdr:from>
    <xdr:ext cx="0" cy="2457450"/>
    <xdr:sp fLocksText="0">
      <xdr:nvSpPr>
        <xdr:cNvPr id="494" name="Text Box 1" hidden="1"/>
        <xdr:cNvSpPr txBox="1">
          <a:spLocks noChangeArrowheads="1"/>
        </xdr:cNvSpPr>
      </xdr:nvSpPr>
      <xdr:spPr>
        <a:xfrm>
          <a:off x="2505075" y="333251175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572</xdr:row>
      <xdr:rowOff>0</xdr:rowOff>
    </xdr:from>
    <xdr:ext cx="0" cy="2457450"/>
    <xdr:sp fLocksText="0">
      <xdr:nvSpPr>
        <xdr:cNvPr id="495" name="Text Box 1" hidden="1"/>
        <xdr:cNvSpPr txBox="1">
          <a:spLocks noChangeArrowheads="1"/>
        </xdr:cNvSpPr>
      </xdr:nvSpPr>
      <xdr:spPr>
        <a:xfrm>
          <a:off x="2505075" y="333251175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572</xdr:row>
      <xdr:rowOff>0</xdr:rowOff>
    </xdr:from>
    <xdr:ext cx="0" cy="2457450"/>
    <xdr:sp fLocksText="0">
      <xdr:nvSpPr>
        <xdr:cNvPr id="496" name="Text Box 1" hidden="1"/>
        <xdr:cNvSpPr txBox="1">
          <a:spLocks noChangeArrowheads="1"/>
        </xdr:cNvSpPr>
      </xdr:nvSpPr>
      <xdr:spPr>
        <a:xfrm>
          <a:off x="2505075" y="333251175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572</xdr:row>
      <xdr:rowOff>0</xdr:rowOff>
    </xdr:from>
    <xdr:ext cx="0" cy="2457450"/>
    <xdr:sp fLocksText="0">
      <xdr:nvSpPr>
        <xdr:cNvPr id="497" name="Text Box 1" hidden="1"/>
        <xdr:cNvSpPr txBox="1">
          <a:spLocks noChangeArrowheads="1"/>
        </xdr:cNvSpPr>
      </xdr:nvSpPr>
      <xdr:spPr>
        <a:xfrm>
          <a:off x="2505075" y="333251175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581</xdr:row>
      <xdr:rowOff>0</xdr:rowOff>
    </xdr:from>
    <xdr:ext cx="0" cy="2657475"/>
    <xdr:sp fLocksText="0">
      <xdr:nvSpPr>
        <xdr:cNvPr id="498" name="Text Box 1" hidden="1"/>
        <xdr:cNvSpPr txBox="1">
          <a:spLocks noChangeArrowheads="1"/>
        </xdr:cNvSpPr>
      </xdr:nvSpPr>
      <xdr:spPr>
        <a:xfrm>
          <a:off x="2505075" y="337651725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581</xdr:row>
      <xdr:rowOff>0</xdr:rowOff>
    </xdr:from>
    <xdr:ext cx="0" cy="2657475"/>
    <xdr:sp fLocksText="0">
      <xdr:nvSpPr>
        <xdr:cNvPr id="499" name="Text Box 1" hidden="1"/>
        <xdr:cNvSpPr txBox="1">
          <a:spLocks noChangeArrowheads="1"/>
        </xdr:cNvSpPr>
      </xdr:nvSpPr>
      <xdr:spPr>
        <a:xfrm>
          <a:off x="2505075" y="337651725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581</xdr:row>
      <xdr:rowOff>0</xdr:rowOff>
    </xdr:from>
    <xdr:ext cx="0" cy="2657475"/>
    <xdr:sp fLocksText="0">
      <xdr:nvSpPr>
        <xdr:cNvPr id="500" name="Text Box 1" hidden="1"/>
        <xdr:cNvSpPr txBox="1">
          <a:spLocks noChangeArrowheads="1"/>
        </xdr:cNvSpPr>
      </xdr:nvSpPr>
      <xdr:spPr>
        <a:xfrm>
          <a:off x="2505075" y="337651725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581</xdr:row>
      <xdr:rowOff>0</xdr:rowOff>
    </xdr:from>
    <xdr:ext cx="0" cy="2657475"/>
    <xdr:sp fLocksText="0">
      <xdr:nvSpPr>
        <xdr:cNvPr id="501" name="Text Box 1" hidden="1"/>
        <xdr:cNvSpPr txBox="1">
          <a:spLocks noChangeArrowheads="1"/>
        </xdr:cNvSpPr>
      </xdr:nvSpPr>
      <xdr:spPr>
        <a:xfrm>
          <a:off x="2505075" y="337651725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581</xdr:row>
      <xdr:rowOff>0</xdr:rowOff>
    </xdr:from>
    <xdr:ext cx="0" cy="2657475"/>
    <xdr:sp fLocksText="0">
      <xdr:nvSpPr>
        <xdr:cNvPr id="502" name="Text Box 1" hidden="1"/>
        <xdr:cNvSpPr txBox="1">
          <a:spLocks noChangeArrowheads="1"/>
        </xdr:cNvSpPr>
      </xdr:nvSpPr>
      <xdr:spPr>
        <a:xfrm>
          <a:off x="2505075" y="337651725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583</xdr:row>
      <xdr:rowOff>0</xdr:rowOff>
    </xdr:from>
    <xdr:ext cx="0" cy="2495550"/>
    <xdr:sp fLocksText="0">
      <xdr:nvSpPr>
        <xdr:cNvPr id="503" name="Text Box 1" hidden="1"/>
        <xdr:cNvSpPr txBox="1">
          <a:spLocks noChangeArrowheads="1"/>
        </xdr:cNvSpPr>
      </xdr:nvSpPr>
      <xdr:spPr>
        <a:xfrm>
          <a:off x="2505075" y="3380517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583</xdr:row>
      <xdr:rowOff>0</xdr:rowOff>
    </xdr:from>
    <xdr:ext cx="0" cy="2495550"/>
    <xdr:sp fLocksText="0">
      <xdr:nvSpPr>
        <xdr:cNvPr id="504" name="Text Box 1" hidden="1"/>
        <xdr:cNvSpPr txBox="1">
          <a:spLocks noChangeArrowheads="1"/>
        </xdr:cNvSpPr>
      </xdr:nvSpPr>
      <xdr:spPr>
        <a:xfrm>
          <a:off x="2505075" y="3380517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583</xdr:row>
      <xdr:rowOff>0</xdr:rowOff>
    </xdr:from>
    <xdr:ext cx="0" cy="2495550"/>
    <xdr:sp fLocksText="0">
      <xdr:nvSpPr>
        <xdr:cNvPr id="505" name="Text Box 1" hidden="1"/>
        <xdr:cNvSpPr txBox="1">
          <a:spLocks noChangeArrowheads="1"/>
        </xdr:cNvSpPr>
      </xdr:nvSpPr>
      <xdr:spPr>
        <a:xfrm>
          <a:off x="2505075" y="3380517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583</xdr:row>
      <xdr:rowOff>0</xdr:rowOff>
    </xdr:from>
    <xdr:ext cx="0" cy="2495550"/>
    <xdr:sp fLocksText="0">
      <xdr:nvSpPr>
        <xdr:cNvPr id="506" name="Text Box 1" hidden="1"/>
        <xdr:cNvSpPr txBox="1">
          <a:spLocks noChangeArrowheads="1"/>
        </xdr:cNvSpPr>
      </xdr:nvSpPr>
      <xdr:spPr>
        <a:xfrm>
          <a:off x="2505075" y="3380517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583</xdr:row>
      <xdr:rowOff>0</xdr:rowOff>
    </xdr:from>
    <xdr:ext cx="0" cy="2495550"/>
    <xdr:sp fLocksText="0">
      <xdr:nvSpPr>
        <xdr:cNvPr id="507" name="Text Box 1" hidden="1"/>
        <xdr:cNvSpPr txBox="1">
          <a:spLocks noChangeArrowheads="1"/>
        </xdr:cNvSpPr>
      </xdr:nvSpPr>
      <xdr:spPr>
        <a:xfrm>
          <a:off x="2505075" y="3380517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585</xdr:row>
      <xdr:rowOff>0</xdr:rowOff>
    </xdr:from>
    <xdr:ext cx="0" cy="1057275"/>
    <xdr:sp fLocksText="0">
      <xdr:nvSpPr>
        <xdr:cNvPr id="508" name="Text Box 1" hidden="1"/>
        <xdr:cNvSpPr txBox="1">
          <a:spLocks noChangeArrowheads="1"/>
        </xdr:cNvSpPr>
      </xdr:nvSpPr>
      <xdr:spPr>
        <a:xfrm>
          <a:off x="2505075" y="3390519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585</xdr:row>
      <xdr:rowOff>0</xdr:rowOff>
    </xdr:from>
    <xdr:ext cx="0" cy="1057275"/>
    <xdr:sp fLocksText="0">
      <xdr:nvSpPr>
        <xdr:cNvPr id="509" name="Text Box 1" hidden="1"/>
        <xdr:cNvSpPr txBox="1">
          <a:spLocks noChangeArrowheads="1"/>
        </xdr:cNvSpPr>
      </xdr:nvSpPr>
      <xdr:spPr>
        <a:xfrm>
          <a:off x="2505075" y="3390519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585</xdr:row>
      <xdr:rowOff>0</xdr:rowOff>
    </xdr:from>
    <xdr:ext cx="0" cy="1057275"/>
    <xdr:sp fLocksText="0">
      <xdr:nvSpPr>
        <xdr:cNvPr id="510" name="Text Box 1" hidden="1"/>
        <xdr:cNvSpPr txBox="1">
          <a:spLocks noChangeArrowheads="1"/>
        </xdr:cNvSpPr>
      </xdr:nvSpPr>
      <xdr:spPr>
        <a:xfrm>
          <a:off x="2505075" y="3390519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585</xdr:row>
      <xdr:rowOff>0</xdr:rowOff>
    </xdr:from>
    <xdr:ext cx="0" cy="1057275"/>
    <xdr:sp fLocksText="0">
      <xdr:nvSpPr>
        <xdr:cNvPr id="511" name="Text Box 1" hidden="1"/>
        <xdr:cNvSpPr txBox="1">
          <a:spLocks noChangeArrowheads="1"/>
        </xdr:cNvSpPr>
      </xdr:nvSpPr>
      <xdr:spPr>
        <a:xfrm>
          <a:off x="2505075" y="3390519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585</xdr:row>
      <xdr:rowOff>0</xdr:rowOff>
    </xdr:from>
    <xdr:ext cx="0" cy="1057275"/>
    <xdr:sp fLocksText="0">
      <xdr:nvSpPr>
        <xdr:cNvPr id="512" name="Text Box 1" hidden="1"/>
        <xdr:cNvSpPr txBox="1">
          <a:spLocks noChangeArrowheads="1"/>
        </xdr:cNvSpPr>
      </xdr:nvSpPr>
      <xdr:spPr>
        <a:xfrm>
          <a:off x="2505075" y="3390519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588</xdr:row>
      <xdr:rowOff>0</xdr:rowOff>
    </xdr:from>
    <xdr:ext cx="0" cy="3476625"/>
    <xdr:sp fLocksText="0">
      <xdr:nvSpPr>
        <xdr:cNvPr id="513" name="Text Box 1" hidden="1"/>
        <xdr:cNvSpPr txBox="1">
          <a:spLocks noChangeArrowheads="1"/>
        </xdr:cNvSpPr>
      </xdr:nvSpPr>
      <xdr:spPr>
        <a:xfrm>
          <a:off x="2505075" y="340252050"/>
          <a:ext cx="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588</xdr:row>
      <xdr:rowOff>0</xdr:rowOff>
    </xdr:from>
    <xdr:ext cx="0" cy="3476625"/>
    <xdr:sp fLocksText="0">
      <xdr:nvSpPr>
        <xdr:cNvPr id="514" name="Text Box 1" hidden="1"/>
        <xdr:cNvSpPr txBox="1">
          <a:spLocks noChangeArrowheads="1"/>
        </xdr:cNvSpPr>
      </xdr:nvSpPr>
      <xdr:spPr>
        <a:xfrm>
          <a:off x="2505075" y="340252050"/>
          <a:ext cx="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588</xdr:row>
      <xdr:rowOff>0</xdr:rowOff>
    </xdr:from>
    <xdr:ext cx="0" cy="3476625"/>
    <xdr:sp fLocksText="0">
      <xdr:nvSpPr>
        <xdr:cNvPr id="515" name="Text Box 1" hidden="1"/>
        <xdr:cNvSpPr txBox="1">
          <a:spLocks noChangeArrowheads="1"/>
        </xdr:cNvSpPr>
      </xdr:nvSpPr>
      <xdr:spPr>
        <a:xfrm>
          <a:off x="2505075" y="340252050"/>
          <a:ext cx="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588</xdr:row>
      <xdr:rowOff>0</xdr:rowOff>
    </xdr:from>
    <xdr:ext cx="0" cy="3476625"/>
    <xdr:sp fLocksText="0">
      <xdr:nvSpPr>
        <xdr:cNvPr id="516" name="Text Box 1" hidden="1"/>
        <xdr:cNvSpPr txBox="1">
          <a:spLocks noChangeArrowheads="1"/>
        </xdr:cNvSpPr>
      </xdr:nvSpPr>
      <xdr:spPr>
        <a:xfrm>
          <a:off x="2505075" y="340252050"/>
          <a:ext cx="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588</xdr:row>
      <xdr:rowOff>0</xdr:rowOff>
    </xdr:from>
    <xdr:ext cx="0" cy="3476625"/>
    <xdr:sp fLocksText="0">
      <xdr:nvSpPr>
        <xdr:cNvPr id="517" name="Text Box 1" hidden="1"/>
        <xdr:cNvSpPr txBox="1">
          <a:spLocks noChangeArrowheads="1"/>
        </xdr:cNvSpPr>
      </xdr:nvSpPr>
      <xdr:spPr>
        <a:xfrm>
          <a:off x="2505075" y="340252050"/>
          <a:ext cx="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591</xdr:row>
      <xdr:rowOff>0</xdr:rowOff>
    </xdr:from>
    <xdr:ext cx="0" cy="2076450"/>
    <xdr:sp fLocksText="0">
      <xdr:nvSpPr>
        <xdr:cNvPr id="518" name="Text Box 1" hidden="1"/>
        <xdr:cNvSpPr txBox="1">
          <a:spLocks noChangeArrowheads="1"/>
        </xdr:cNvSpPr>
      </xdr:nvSpPr>
      <xdr:spPr>
        <a:xfrm>
          <a:off x="2505075" y="341652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591</xdr:row>
      <xdr:rowOff>0</xdr:rowOff>
    </xdr:from>
    <xdr:ext cx="0" cy="2076450"/>
    <xdr:sp fLocksText="0">
      <xdr:nvSpPr>
        <xdr:cNvPr id="519" name="Text Box 1" hidden="1"/>
        <xdr:cNvSpPr txBox="1">
          <a:spLocks noChangeArrowheads="1"/>
        </xdr:cNvSpPr>
      </xdr:nvSpPr>
      <xdr:spPr>
        <a:xfrm>
          <a:off x="2505075" y="341652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591</xdr:row>
      <xdr:rowOff>0</xdr:rowOff>
    </xdr:from>
    <xdr:ext cx="0" cy="2076450"/>
    <xdr:sp fLocksText="0">
      <xdr:nvSpPr>
        <xdr:cNvPr id="520" name="Text Box 1" hidden="1"/>
        <xdr:cNvSpPr txBox="1">
          <a:spLocks noChangeArrowheads="1"/>
        </xdr:cNvSpPr>
      </xdr:nvSpPr>
      <xdr:spPr>
        <a:xfrm>
          <a:off x="2505075" y="341652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591</xdr:row>
      <xdr:rowOff>0</xdr:rowOff>
    </xdr:from>
    <xdr:ext cx="0" cy="2076450"/>
    <xdr:sp fLocksText="0">
      <xdr:nvSpPr>
        <xdr:cNvPr id="521" name="Text Box 1" hidden="1"/>
        <xdr:cNvSpPr txBox="1">
          <a:spLocks noChangeArrowheads="1"/>
        </xdr:cNvSpPr>
      </xdr:nvSpPr>
      <xdr:spPr>
        <a:xfrm>
          <a:off x="2505075" y="341652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591</xdr:row>
      <xdr:rowOff>0</xdr:rowOff>
    </xdr:from>
    <xdr:ext cx="0" cy="2076450"/>
    <xdr:sp fLocksText="0">
      <xdr:nvSpPr>
        <xdr:cNvPr id="522" name="Text Box 1" hidden="1"/>
        <xdr:cNvSpPr txBox="1">
          <a:spLocks noChangeArrowheads="1"/>
        </xdr:cNvSpPr>
      </xdr:nvSpPr>
      <xdr:spPr>
        <a:xfrm>
          <a:off x="2505075" y="341652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594</xdr:row>
      <xdr:rowOff>0</xdr:rowOff>
    </xdr:from>
    <xdr:ext cx="0" cy="2857500"/>
    <xdr:sp fLocksText="0">
      <xdr:nvSpPr>
        <xdr:cNvPr id="523" name="Text Box 1" hidden="1"/>
        <xdr:cNvSpPr txBox="1">
          <a:spLocks noChangeArrowheads="1"/>
        </xdr:cNvSpPr>
      </xdr:nvSpPr>
      <xdr:spPr>
        <a:xfrm>
          <a:off x="2505075" y="34365247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594</xdr:row>
      <xdr:rowOff>0</xdr:rowOff>
    </xdr:from>
    <xdr:ext cx="0" cy="2857500"/>
    <xdr:sp fLocksText="0">
      <xdr:nvSpPr>
        <xdr:cNvPr id="524" name="Text Box 1" hidden="1"/>
        <xdr:cNvSpPr txBox="1">
          <a:spLocks noChangeArrowheads="1"/>
        </xdr:cNvSpPr>
      </xdr:nvSpPr>
      <xdr:spPr>
        <a:xfrm>
          <a:off x="2505075" y="34365247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594</xdr:row>
      <xdr:rowOff>0</xdr:rowOff>
    </xdr:from>
    <xdr:ext cx="0" cy="2857500"/>
    <xdr:sp fLocksText="0">
      <xdr:nvSpPr>
        <xdr:cNvPr id="525" name="Text Box 1" hidden="1"/>
        <xdr:cNvSpPr txBox="1">
          <a:spLocks noChangeArrowheads="1"/>
        </xdr:cNvSpPr>
      </xdr:nvSpPr>
      <xdr:spPr>
        <a:xfrm>
          <a:off x="2505075" y="34365247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594</xdr:row>
      <xdr:rowOff>0</xdr:rowOff>
    </xdr:from>
    <xdr:ext cx="0" cy="2857500"/>
    <xdr:sp fLocksText="0">
      <xdr:nvSpPr>
        <xdr:cNvPr id="526" name="Text Box 1" hidden="1"/>
        <xdr:cNvSpPr txBox="1">
          <a:spLocks noChangeArrowheads="1"/>
        </xdr:cNvSpPr>
      </xdr:nvSpPr>
      <xdr:spPr>
        <a:xfrm>
          <a:off x="2505075" y="34365247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594</xdr:row>
      <xdr:rowOff>0</xdr:rowOff>
    </xdr:from>
    <xdr:ext cx="0" cy="2857500"/>
    <xdr:sp fLocksText="0">
      <xdr:nvSpPr>
        <xdr:cNvPr id="527" name="Text Box 1" hidden="1"/>
        <xdr:cNvSpPr txBox="1">
          <a:spLocks noChangeArrowheads="1"/>
        </xdr:cNvSpPr>
      </xdr:nvSpPr>
      <xdr:spPr>
        <a:xfrm>
          <a:off x="2505075" y="343652475"/>
          <a:ext cx="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597</xdr:row>
      <xdr:rowOff>0</xdr:rowOff>
    </xdr:from>
    <xdr:ext cx="0" cy="2914650"/>
    <xdr:sp fLocksText="0">
      <xdr:nvSpPr>
        <xdr:cNvPr id="528" name="Text Box 1" hidden="1"/>
        <xdr:cNvSpPr txBox="1">
          <a:spLocks noChangeArrowheads="1"/>
        </xdr:cNvSpPr>
      </xdr:nvSpPr>
      <xdr:spPr>
        <a:xfrm>
          <a:off x="2505075" y="345652725"/>
          <a:ext cx="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597</xdr:row>
      <xdr:rowOff>0</xdr:rowOff>
    </xdr:from>
    <xdr:ext cx="0" cy="2914650"/>
    <xdr:sp fLocksText="0">
      <xdr:nvSpPr>
        <xdr:cNvPr id="529" name="Text Box 1" hidden="1"/>
        <xdr:cNvSpPr txBox="1">
          <a:spLocks noChangeArrowheads="1"/>
        </xdr:cNvSpPr>
      </xdr:nvSpPr>
      <xdr:spPr>
        <a:xfrm>
          <a:off x="2505075" y="345652725"/>
          <a:ext cx="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597</xdr:row>
      <xdr:rowOff>0</xdr:rowOff>
    </xdr:from>
    <xdr:ext cx="0" cy="2914650"/>
    <xdr:sp fLocksText="0">
      <xdr:nvSpPr>
        <xdr:cNvPr id="530" name="Text Box 1" hidden="1"/>
        <xdr:cNvSpPr txBox="1">
          <a:spLocks noChangeArrowheads="1"/>
        </xdr:cNvSpPr>
      </xdr:nvSpPr>
      <xdr:spPr>
        <a:xfrm>
          <a:off x="2505075" y="345652725"/>
          <a:ext cx="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597</xdr:row>
      <xdr:rowOff>0</xdr:rowOff>
    </xdr:from>
    <xdr:ext cx="0" cy="2914650"/>
    <xdr:sp fLocksText="0">
      <xdr:nvSpPr>
        <xdr:cNvPr id="531" name="Text Box 1" hidden="1"/>
        <xdr:cNvSpPr txBox="1">
          <a:spLocks noChangeArrowheads="1"/>
        </xdr:cNvSpPr>
      </xdr:nvSpPr>
      <xdr:spPr>
        <a:xfrm>
          <a:off x="2505075" y="345652725"/>
          <a:ext cx="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597</xdr:row>
      <xdr:rowOff>0</xdr:rowOff>
    </xdr:from>
    <xdr:ext cx="0" cy="2914650"/>
    <xdr:sp fLocksText="0">
      <xdr:nvSpPr>
        <xdr:cNvPr id="532" name="Text Box 1" hidden="1"/>
        <xdr:cNvSpPr txBox="1">
          <a:spLocks noChangeArrowheads="1"/>
        </xdr:cNvSpPr>
      </xdr:nvSpPr>
      <xdr:spPr>
        <a:xfrm>
          <a:off x="2505075" y="345652725"/>
          <a:ext cx="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600</xdr:row>
      <xdr:rowOff>0</xdr:rowOff>
    </xdr:from>
    <xdr:ext cx="0" cy="1057275"/>
    <xdr:sp fLocksText="0">
      <xdr:nvSpPr>
        <xdr:cNvPr id="533" name="Text Box 1" hidden="1"/>
        <xdr:cNvSpPr txBox="1">
          <a:spLocks noChangeArrowheads="1"/>
        </xdr:cNvSpPr>
      </xdr:nvSpPr>
      <xdr:spPr>
        <a:xfrm>
          <a:off x="2505075" y="3476529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600</xdr:row>
      <xdr:rowOff>0</xdr:rowOff>
    </xdr:from>
    <xdr:ext cx="0" cy="1057275"/>
    <xdr:sp fLocksText="0">
      <xdr:nvSpPr>
        <xdr:cNvPr id="534" name="Text Box 1" hidden="1"/>
        <xdr:cNvSpPr txBox="1">
          <a:spLocks noChangeArrowheads="1"/>
        </xdr:cNvSpPr>
      </xdr:nvSpPr>
      <xdr:spPr>
        <a:xfrm>
          <a:off x="2505075" y="3476529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600</xdr:row>
      <xdr:rowOff>0</xdr:rowOff>
    </xdr:from>
    <xdr:ext cx="0" cy="1057275"/>
    <xdr:sp fLocksText="0">
      <xdr:nvSpPr>
        <xdr:cNvPr id="535" name="Text Box 1" hidden="1"/>
        <xdr:cNvSpPr txBox="1">
          <a:spLocks noChangeArrowheads="1"/>
        </xdr:cNvSpPr>
      </xdr:nvSpPr>
      <xdr:spPr>
        <a:xfrm>
          <a:off x="2505075" y="3476529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600</xdr:row>
      <xdr:rowOff>0</xdr:rowOff>
    </xdr:from>
    <xdr:ext cx="0" cy="1057275"/>
    <xdr:sp fLocksText="0">
      <xdr:nvSpPr>
        <xdr:cNvPr id="536" name="Text Box 1" hidden="1"/>
        <xdr:cNvSpPr txBox="1">
          <a:spLocks noChangeArrowheads="1"/>
        </xdr:cNvSpPr>
      </xdr:nvSpPr>
      <xdr:spPr>
        <a:xfrm>
          <a:off x="2505075" y="3476529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600</xdr:row>
      <xdr:rowOff>0</xdr:rowOff>
    </xdr:from>
    <xdr:ext cx="0" cy="1057275"/>
    <xdr:sp fLocksText="0">
      <xdr:nvSpPr>
        <xdr:cNvPr id="537" name="Text Box 1" hidden="1"/>
        <xdr:cNvSpPr txBox="1">
          <a:spLocks noChangeArrowheads="1"/>
        </xdr:cNvSpPr>
      </xdr:nvSpPr>
      <xdr:spPr>
        <a:xfrm>
          <a:off x="2505075" y="3476529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603</xdr:row>
      <xdr:rowOff>0</xdr:rowOff>
    </xdr:from>
    <xdr:ext cx="0" cy="2076450"/>
    <xdr:sp fLocksText="0">
      <xdr:nvSpPr>
        <xdr:cNvPr id="538" name="Text Box 1" hidden="1"/>
        <xdr:cNvSpPr txBox="1">
          <a:spLocks noChangeArrowheads="1"/>
        </xdr:cNvSpPr>
      </xdr:nvSpPr>
      <xdr:spPr>
        <a:xfrm>
          <a:off x="2505075" y="34965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603</xdr:row>
      <xdr:rowOff>0</xdr:rowOff>
    </xdr:from>
    <xdr:ext cx="0" cy="2076450"/>
    <xdr:sp fLocksText="0">
      <xdr:nvSpPr>
        <xdr:cNvPr id="539" name="Text Box 1" hidden="1"/>
        <xdr:cNvSpPr txBox="1">
          <a:spLocks noChangeArrowheads="1"/>
        </xdr:cNvSpPr>
      </xdr:nvSpPr>
      <xdr:spPr>
        <a:xfrm>
          <a:off x="2505075" y="34965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603</xdr:row>
      <xdr:rowOff>0</xdr:rowOff>
    </xdr:from>
    <xdr:ext cx="0" cy="2076450"/>
    <xdr:sp fLocksText="0">
      <xdr:nvSpPr>
        <xdr:cNvPr id="540" name="Text Box 1" hidden="1"/>
        <xdr:cNvSpPr txBox="1">
          <a:spLocks noChangeArrowheads="1"/>
        </xdr:cNvSpPr>
      </xdr:nvSpPr>
      <xdr:spPr>
        <a:xfrm>
          <a:off x="2505075" y="34965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603</xdr:row>
      <xdr:rowOff>0</xdr:rowOff>
    </xdr:from>
    <xdr:ext cx="0" cy="2076450"/>
    <xdr:sp fLocksText="0">
      <xdr:nvSpPr>
        <xdr:cNvPr id="541" name="Text Box 1" hidden="1"/>
        <xdr:cNvSpPr txBox="1">
          <a:spLocks noChangeArrowheads="1"/>
        </xdr:cNvSpPr>
      </xdr:nvSpPr>
      <xdr:spPr>
        <a:xfrm>
          <a:off x="2505075" y="34965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603</xdr:row>
      <xdr:rowOff>0</xdr:rowOff>
    </xdr:from>
    <xdr:ext cx="0" cy="2076450"/>
    <xdr:sp fLocksText="0">
      <xdr:nvSpPr>
        <xdr:cNvPr id="542" name="Text Box 1" hidden="1"/>
        <xdr:cNvSpPr txBox="1">
          <a:spLocks noChangeArrowheads="1"/>
        </xdr:cNvSpPr>
      </xdr:nvSpPr>
      <xdr:spPr>
        <a:xfrm>
          <a:off x="2505075" y="34965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606</xdr:row>
      <xdr:rowOff>0</xdr:rowOff>
    </xdr:from>
    <xdr:ext cx="0" cy="857250"/>
    <xdr:sp fLocksText="0">
      <xdr:nvSpPr>
        <xdr:cNvPr id="543" name="Text Box 1" hidden="1"/>
        <xdr:cNvSpPr txBox="1">
          <a:spLocks noChangeArrowheads="1"/>
        </xdr:cNvSpPr>
      </xdr:nvSpPr>
      <xdr:spPr>
        <a:xfrm>
          <a:off x="2505075" y="3516534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606</xdr:row>
      <xdr:rowOff>0</xdr:rowOff>
    </xdr:from>
    <xdr:ext cx="0" cy="857250"/>
    <xdr:sp fLocksText="0">
      <xdr:nvSpPr>
        <xdr:cNvPr id="544" name="Text Box 1" hidden="1"/>
        <xdr:cNvSpPr txBox="1">
          <a:spLocks noChangeArrowheads="1"/>
        </xdr:cNvSpPr>
      </xdr:nvSpPr>
      <xdr:spPr>
        <a:xfrm>
          <a:off x="2505075" y="3516534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606</xdr:row>
      <xdr:rowOff>0</xdr:rowOff>
    </xdr:from>
    <xdr:ext cx="0" cy="857250"/>
    <xdr:sp fLocksText="0">
      <xdr:nvSpPr>
        <xdr:cNvPr id="545" name="Text Box 1" hidden="1"/>
        <xdr:cNvSpPr txBox="1">
          <a:spLocks noChangeArrowheads="1"/>
        </xdr:cNvSpPr>
      </xdr:nvSpPr>
      <xdr:spPr>
        <a:xfrm>
          <a:off x="2505075" y="3516534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606</xdr:row>
      <xdr:rowOff>0</xdr:rowOff>
    </xdr:from>
    <xdr:ext cx="0" cy="857250"/>
    <xdr:sp fLocksText="0">
      <xdr:nvSpPr>
        <xdr:cNvPr id="546" name="Text Box 1" hidden="1"/>
        <xdr:cNvSpPr txBox="1">
          <a:spLocks noChangeArrowheads="1"/>
        </xdr:cNvSpPr>
      </xdr:nvSpPr>
      <xdr:spPr>
        <a:xfrm>
          <a:off x="2505075" y="3516534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606</xdr:row>
      <xdr:rowOff>0</xdr:rowOff>
    </xdr:from>
    <xdr:ext cx="0" cy="857250"/>
    <xdr:sp fLocksText="0">
      <xdr:nvSpPr>
        <xdr:cNvPr id="547" name="Text Box 1" hidden="1"/>
        <xdr:cNvSpPr txBox="1">
          <a:spLocks noChangeArrowheads="1"/>
        </xdr:cNvSpPr>
      </xdr:nvSpPr>
      <xdr:spPr>
        <a:xfrm>
          <a:off x="2505075" y="3516534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609</xdr:row>
      <xdr:rowOff>0</xdr:rowOff>
    </xdr:from>
    <xdr:ext cx="0" cy="1219200"/>
    <xdr:sp fLocksText="0">
      <xdr:nvSpPr>
        <xdr:cNvPr id="548" name="Text Box 1" hidden="1"/>
        <xdr:cNvSpPr txBox="1">
          <a:spLocks noChangeArrowheads="1"/>
        </xdr:cNvSpPr>
      </xdr:nvSpPr>
      <xdr:spPr>
        <a:xfrm>
          <a:off x="2505075" y="3536537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609</xdr:row>
      <xdr:rowOff>0</xdr:rowOff>
    </xdr:from>
    <xdr:ext cx="0" cy="1219200"/>
    <xdr:sp fLocksText="0">
      <xdr:nvSpPr>
        <xdr:cNvPr id="549" name="Text Box 1" hidden="1"/>
        <xdr:cNvSpPr txBox="1">
          <a:spLocks noChangeArrowheads="1"/>
        </xdr:cNvSpPr>
      </xdr:nvSpPr>
      <xdr:spPr>
        <a:xfrm>
          <a:off x="2505075" y="3536537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609</xdr:row>
      <xdr:rowOff>0</xdr:rowOff>
    </xdr:from>
    <xdr:ext cx="0" cy="1219200"/>
    <xdr:sp fLocksText="0">
      <xdr:nvSpPr>
        <xdr:cNvPr id="550" name="Text Box 1" hidden="1"/>
        <xdr:cNvSpPr txBox="1">
          <a:spLocks noChangeArrowheads="1"/>
        </xdr:cNvSpPr>
      </xdr:nvSpPr>
      <xdr:spPr>
        <a:xfrm>
          <a:off x="2505075" y="3536537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609</xdr:row>
      <xdr:rowOff>0</xdr:rowOff>
    </xdr:from>
    <xdr:ext cx="0" cy="1219200"/>
    <xdr:sp fLocksText="0">
      <xdr:nvSpPr>
        <xdr:cNvPr id="551" name="Text Box 1" hidden="1"/>
        <xdr:cNvSpPr txBox="1">
          <a:spLocks noChangeArrowheads="1"/>
        </xdr:cNvSpPr>
      </xdr:nvSpPr>
      <xdr:spPr>
        <a:xfrm>
          <a:off x="2505075" y="3536537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609</xdr:row>
      <xdr:rowOff>0</xdr:rowOff>
    </xdr:from>
    <xdr:ext cx="0" cy="1219200"/>
    <xdr:sp fLocksText="0">
      <xdr:nvSpPr>
        <xdr:cNvPr id="552" name="Text Box 1" hidden="1"/>
        <xdr:cNvSpPr txBox="1">
          <a:spLocks noChangeArrowheads="1"/>
        </xdr:cNvSpPr>
      </xdr:nvSpPr>
      <xdr:spPr>
        <a:xfrm>
          <a:off x="2505075" y="35365372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612</xdr:row>
      <xdr:rowOff>0</xdr:rowOff>
    </xdr:from>
    <xdr:ext cx="0" cy="1057275"/>
    <xdr:sp fLocksText="0">
      <xdr:nvSpPr>
        <xdr:cNvPr id="553" name="Text Box 1" hidden="1"/>
        <xdr:cNvSpPr txBox="1">
          <a:spLocks noChangeArrowheads="1"/>
        </xdr:cNvSpPr>
      </xdr:nvSpPr>
      <xdr:spPr>
        <a:xfrm>
          <a:off x="2505075" y="3558540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612</xdr:row>
      <xdr:rowOff>0</xdr:rowOff>
    </xdr:from>
    <xdr:ext cx="0" cy="1057275"/>
    <xdr:sp fLocksText="0">
      <xdr:nvSpPr>
        <xdr:cNvPr id="554" name="Text Box 1" hidden="1"/>
        <xdr:cNvSpPr txBox="1">
          <a:spLocks noChangeArrowheads="1"/>
        </xdr:cNvSpPr>
      </xdr:nvSpPr>
      <xdr:spPr>
        <a:xfrm>
          <a:off x="2505075" y="3558540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612</xdr:row>
      <xdr:rowOff>0</xdr:rowOff>
    </xdr:from>
    <xdr:ext cx="0" cy="1057275"/>
    <xdr:sp fLocksText="0">
      <xdr:nvSpPr>
        <xdr:cNvPr id="555" name="Text Box 1" hidden="1"/>
        <xdr:cNvSpPr txBox="1">
          <a:spLocks noChangeArrowheads="1"/>
        </xdr:cNvSpPr>
      </xdr:nvSpPr>
      <xdr:spPr>
        <a:xfrm>
          <a:off x="2505075" y="3558540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612</xdr:row>
      <xdr:rowOff>0</xdr:rowOff>
    </xdr:from>
    <xdr:ext cx="0" cy="1057275"/>
    <xdr:sp fLocksText="0">
      <xdr:nvSpPr>
        <xdr:cNvPr id="556" name="Text Box 1" hidden="1"/>
        <xdr:cNvSpPr txBox="1">
          <a:spLocks noChangeArrowheads="1"/>
        </xdr:cNvSpPr>
      </xdr:nvSpPr>
      <xdr:spPr>
        <a:xfrm>
          <a:off x="2505075" y="3558540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612</xdr:row>
      <xdr:rowOff>0</xdr:rowOff>
    </xdr:from>
    <xdr:ext cx="0" cy="1057275"/>
    <xdr:sp fLocksText="0">
      <xdr:nvSpPr>
        <xdr:cNvPr id="557" name="Text Box 1" hidden="1"/>
        <xdr:cNvSpPr txBox="1">
          <a:spLocks noChangeArrowheads="1"/>
        </xdr:cNvSpPr>
      </xdr:nvSpPr>
      <xdr:spPr>
        <a:xfrm>
          <a:off x="2505075" y="3558540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668</xdr:row>
      <xdr:rowOff>0</xdr:rowOff>
    </xdr:from>
    <xdr:ext cx="0" cy="1000125"/>
    <xdr:sp fLocksText="0">
      <xdr:nvSpPr>
        <xdr:cNvPr id="558" name="Text Box 1" hidden="1"/>
        <xdr:cNvSpPr txBox="1">
          <a:spLocks noChangeArrowheads="1"/>
        </xdr:cNvSpPr>
      </xdr:nvSpPr>
      <xdr:spPr>
        <a:xfrm>
          <a:off x="2505075" y="382257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668</xdr:row>
      <xdr:rowOff>0</xdr:rowOff>
    </xdr:from>
    <xdr:ext cx="0" cy="1000125"/>
    <xdr:sp fLocksText="0">
      <xdr:nvSpPr>
        <xdr:cNvPr id="559" name="Text Box 1" hidden="1"/>
        <xdr:cNvSpPr txBox="1">
          <a:spLocks noChangeArrowheads="1"/>
        </xdr:cNvSpPr>
      </xdr:nvSpPr>
      <xdr:spPr>
        <a:xfrm>
          <a:off x="2505075" y="382257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668</xdr:row>
      <xdr:rowOff>0</xdr:rowOff>
    </xdr:from>
    <xdr:ext cx="0" cy="1000125"/>
    <xdr:sp fLocksText="0">
      <xdr:nvSpPr>
        <xdr:cNvPr id="560" name="Text Box 1" hidden="1"/>
        <xdr:cNvSpPr txBox="1">
          <a:spLocks noChangeArrowheads="1"/>
        </xdr:cNvSpPr>
      </xdr:nvSpPr>
      <xdr:spPr>
        <a:xfrm>
          <a:off x="2505075" y="382257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668</xdr:row>
      <xdr:rowOff>0</xdr:rowOff>
    </xdr:from>
    <xdr:ext cx="0" cy="1000125"/>
    <xdr:sp fLocksText="0">
      <xdr:nvSpPr>
        <xdr:cNvPr id="561" name="Text Box 1" hidden="1"/>
        <xdr:cNvSpPr txBox="1">
          <a:spLocks noChangeArrowheads="1"/>
        </xdr:cNvSpPr>
      </xdr:nvSpPr>
      <xdr:spPr>
        <a:xfrm>
          <a:off x="2505075" y="382257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668</xdr:row>
      <xdr:rowOff>0</xdr:rowOff>
    </xdr:from>
    <xdr:ext cx="0" cy="1000125"/>
    <xdr:sp fLocksText="0">
      <xdr:nvSpPr>
        <xdr:cNvPr id="562" name="Text Box 1" hidden="1"/>
        <xdr:cNvSpPr txBox="1">
          <a:spLocks noChangeArrowheads="1"/>
        </xdr:cNvSpPr>
      </xdr:nvSpPr>
      <xdr:spPr>
        <a:xfrm>
          <a:off x="2505075" y="3822573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459</xdr:row>
      <xdr:rowOff>0</xdr:rowOff>
    </xdr:from>
    <xdr:ext cx="0" cy="7181850"/>
    <xdr:sp fLocksText="0">
      <xdr:nvSpPr>
        <xdr:cNvPr id="563" name="Text Box 17"/>
        <xdr:cNvSpPr txBox="1">
          <a:spLocks noChangeArrowheads="1"/>
        </xdr:cNvSpPr>
      </xdr:nvSpPr>
      <xdr:spPr>
        <a:xfrm>
          <a:off x="2505075" y="260442075"/>
          <a:ext cx="0" cy="718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459</xdr:row>
      <xdr:rowOff>0</xdr:rowOff>
    </xdr:from>
    <xdr:ext cx="0" cy="7181850"/>
    <xdr:sp fLocksText="0">
      <xdr:nvSpPr>
        <xdr:cNvPr id="564" name="Text Box 18"/>
        <xdr:cNvSpPr txBox="1">
          <a:spLocks noChangeArrowheads="1"/>
        </xdr:cNvSpPr>
      </xdr:nvSpPr>
      <xdr:spPr>
        <a:xfrm>
          <a:off x="2505075" y="260442075"/>
          <a:ext cx="0" cy="718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459</xdr:row>
      <xdr:rowOff>0</xdr:rowOff>
    </xdr:from>
    <xdr:ext cx="0" cy="7181850"/>
    <xdr:sp fLocksText="0">
      <xdr:nvSpPr>
        <xdr:cNvPr id="565" name="Text Box 19"/>
        <xdr:cNvSpPr txBox="1">
          <a:spLocks noChangeArrowheads="1"/>
        </xdr:cNvSpPr>
      </xdr:nvSpPr>
      <xdr:spPr>
        <a:xfrm>
          <a:off x="2505075" y="260442075"/>
          <a:ext cx="0" cy="718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459</xdr:row>
      <xdr:rowOff>0</xdr:rowOff>
    </xdr:from>
    <xdr:ext cx="0" cy="7181850"/>
    <xdr:sp fLocksText="0">
      <xdr:nvSpPr>
        <xdr:cNvPr id="566" name="Text Box 20"/>
        <xdr:cNvSpPr txBox="1">
          <a:spLocks noChangeArrowheads="1"/>
        </xdr:cNvSpPr>
      </xdr:nvSpPr>
      <xdr:spPr>
        <a:xfrm>
          <a:off x="2505075" y="260442075"/>
          <a:ext cx="0" cy="718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67" name="Text Box 1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68" name="Text Box 2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69" name="Text Box 3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70" name="Text Box 4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71" name="Text Box 17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72" name="Text Box 18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73" name="Text Box 19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456</xdr:row>
      <xdr:rowOff>0</xdr:rowOff>
    </xdr:from>
    <xdr:ext cx="0" cy="133350"/>
    <xdr:sp fLocksText="0">
      <xdr:nvSpPr>
        <xdr:cNvPr id="574" name="Text Box 20"/>
        <xdr:cNvSpPr txBox="1">
          <a:spLocks noChangeArrowheads="1"/>
        </xdr:cNvSpPr>
      </xdr:nvSpPr>
      <xdr:spPr>
        <a:xfrm>
          <a:off x="2505075" y="257860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13439775"/>
    <xdr:sp fLocksText="0">
      <xdr:nvSpPr>
        <xdr:cNvPr id="575" name="Text Box 17"/>
        <xdr:cNvSpPr txBox="1">
          <a:spLocks noChangeArrowheads="1"/>
        </xdr:cNvSpPr>
      </xdr:nvSpPr>
      <xdr:spPr>
        <a:xfrm>
          <a:off x="2505075" y="260642100"/>
          <a:ext cx="0" cy="1343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13439775"/>
    <xdr:sp fLocksText="0">
      <xdr:nvSpPr>
        <xdr:cNvPr id="576" name="Text Box 18"/>
        <xdr:cNvSpPr txBox="1">
          <a:spLocks noChangeArrowheads="1"/>
        </xdr:cNvSpPr>
      </xdr:nvSpPr>
      <xdr:spPr>
        <a:xfrm>
          <a:off x="2505075" y="260642100"/>
          <a:ext cx="0" cy="1343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13439775"/>
    <xdr:sp fLocksText="0">
      <xdr:nvSpPr>
        <xdr:cNvPr id="577" name="Text Box 19"/>
        <xdr:cNvSpPr txBox="1">
          <a:spLocks noChangeArrowheads="1"/>
        </xdr:cNvSpPr>
      </xdr:nvSpPr>
      <xdr:spPr>
        <a:xfrm>
          <a:off x="2505075" y="260642100"/>
          <a:ext cx="0" cy="1343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13439775"/>
    <xdr:sp fLocksText="0">
      <xdr:nvSpPr>
        <xdr:cNvPr id="578" name="Text Box 20"/>
        <xdr:cNvSpPr txBox="1">
          <a:spLocks noChangeArrowheads="1"/>
        </xdr:cNvSpPr>
      </xdr:nvSpPr>
      <xdr:spPr>
        <a:xfrm>
          <a:off x="2505075" y="260642100"/>
          <a:ext cx="0" cy="1343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79" name="Text Box 1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0" name="Text Box 2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1" name="Text Box 3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2" name="Text Box 4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3" name="Text Box 17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4" name="Text Box 18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5" name="Text Box 19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460</xdr:row>
      <xdr:rowOff>0</xdr:rowOff>
    </xdr:from>
    <xdr:ext cx="0" cy="457200"/>
    <xdr:sp fLocksText="0">
      <xdr:nvSpPr>
        <xdr:cNvPr id="586" name="Text Box 20"/>
        <xdr:cNvSpPr txBox="1">
          <a:spLocks noChangeArrowheads="1"/>
        </xdr:cNvSpPr>
      </xdr:nvSpPr>
      <xdr:spPr>
        <a:xfrm>
          <a:off x="2505075" y="2606421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474</xdr:row>
      <xdr:rowOff>0</xdr:rowOff>
    </xdr:from>
    <xdr:ext cx="0" cy="12144375"/>
    <xdr:sp fLocksText="0">
      <xdr:nvSpPr>
        <xdr:cNvPr id="587" name="Text Box 17"/>
        <xdr:cNvSpPr txBox="1">
          <a:spLocks noChangeArrowheads="1"/>
        </xdr:cNvSpPr>
      </xdr:nvSpPr>
      <xdr:spPr>
        <a:xfrm>
          <a:off x="2505075" y="267843000"/>
          <a:ext cx="0" cy="1214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474</xdr:row>
      <xdr:rowOff>0</xdr:rowOff>
    </xdr:from>
    <xdr:ext cx="0" cy="12144375"/>
    <xdr:sp fLocksText="0">
      <xdr:nvSpPr>
        <xdr:cNvPr id="588" name="Text Box 18"/>
        <xdr:cNvSpPr txBox="1">
          <a:spLocks noChangeArrowheads="1"/>
        </xdr:cNvSpPr>
      </xdr:nvSpPr>
      <xdr:spPr>
        <a:xfrm>
          <a:off x="2505075" y="267843000"/>
          <a:ext cx="0" cy="1214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474</xdr:row>
      <xdr:rowOff>0</xdr:rowOff>
    </xdr:from>
    <xdr:ext cx="0" cy="12144375"/>
    <xdr:sp fLocksText="0">
      <xdr:nvSpPr>
        <xdr:cNvPr id="589" name="Text Box 19"/>
        <xdr:cNvSpPr txBox="1">
          <a:spLocks noChangeArrowheads="1"/>
        </xdr:cNvSpPr>
      </xdr:nvSpPr>
      <xdr:spPr>
        <a:xfrm>
          <a:off x="2505075" y="267843000"/>
          <a:ext cx="0" cy="1214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474</xdr:row>
      <xdr:rowOff>0</xdr:rowOff>
    </xdr:from>
    <xdr:ext cx="0" cy="12144375"/>
    <xdr:sp fLocksText="0">
      <xdr:nvSpPr>
        <xdr:cNvPr id="590" name="Text Box 20"/>
        <xdr:cNvSpPr txBox="1">
          <a:spLocks noChangeArrowheads="1"/>
        </xdr:cNvSpPr>
      </xdr:nvSpPr>
      <xdr:spPr>
        <a:xfrm>
          <a:off x="2505075" y="267843000"/>
          <a:ext cx="0" cy="1214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1" name="Text Box 1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2" name="Text Box 2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3" name="Text Box 3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4" name="Text Box 4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5" name="Text Box 17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6" name="Text Box 18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7" name="Text Box 19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472</xdr:row>
      <xdr:rowOff>0</xdr:rowOff>
    </xdr:from>
    <xdr:ext cx="0" cy="133350"/>
    <xdr:sp fLocksText="0">
      <xdr:nvSpPr>
        <xdr:cNvPr id="598" name="Text Box 20"/>
        <xdr:cNvSpPr txBox="1">
          <a:spLocks noChangeArrowheads="1"/>
        </xdr:cNvSpPr>
      </xdr:nvSpPr>
      <xdr:spPr>
        <a:xfrm>
          <a:off x="2505075" y="2674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191000"/>
    <xdr:sp fLocksText="0">
      <xdr:nvSpPr>
        <xdr:cNvPr id="599" name="Text Box 17"/>
        <xdr:cNvSpPr txBox="1">
          <a:spLocks noChangeArrowheads="1"/>
        </xdr:cNvSpPr>
      </xdr:nvSpPr>
      <xdr:spPr>
        <a:xfrm>
          <a:off x="2505075" y="298646850"/>
          <a:ext cx="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191000"/>
    <xdr:sp fLocksText="0">
      <xdr:nvSpPr>
        <xdr:cNvPr id="600" name="Text Box 18"/>
        <xdr:cNvSpPr txBox="1">
          <a:spLocks noChangeArrowheads="1"/>
        </xdr:cNvSpPr>
      </xdr:nvSpPr>
      <xdr:spPr>
        <a:xfrm>
          <a:off x="2505075" y="298646850"/>
          <a:ext cx="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191000"/>
    <xdr:sp fLocksText="0">
      <xdr:nvSpPr>
        <xdr:cNvPr id="601" name="Text Box 19"/>
        <xdr:cNvSpPr txBox="1">
          <a:spLocks noChangeArrowheads="1"/>
        </xdr:cNvSpPr>
      </xdr:nvSpPr>
      <xdr:spPr>
        <a:xfrm>
          <a:off x="2505075" y="298646850"/>
          <a:ext cx="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191000"/>
    <xdr:sp fLocksText="0">
      <xdr:nvSpPr>
        <xdr:cNvPr id="602" name="Text Box 20"/>
        <xdr:cNvSpPr txBox="1">
          <a:spLocks noChangeArrowheads="1"/>
        </xdr:cNvSpPr>
      </xdr:nvSpPr>
      <xdr:spPr>
        <a:xfrm>
          <a:off x="2505075" y="298646850"/>
          <a:ext cx="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3" name="Text Box 1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4" name="Text Box 2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5" name="Text Box 3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6" name="Text Box 4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7" name="Text Box 17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8" name="Text Box 18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09" name="Text Box 19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476</xdr:row>
      <xdr:rowOff>0</xdr:rowOff>
    </xdr:from>
    <xdr:ext cx="0" cy="676275"/>
    <xdr:sp fLocksText="0">
      <xdr:nvSpPr>
        <xdr:cNvPr id="610" name="Text Box 20"/>
        <xdr:cNvSpPr txBox="1">
          <a:spLocks noChangeArrowheads="1"/>
        </xdr:cNvSpPr>
      </xdr:nvSpPr>
      <xdr:spPr>
        <a:xfrm>
          <a:off x="2505075" y="2694432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482</xdr:row>
      <xdr:rowOff>0</xdr:rowOff>
    </xdr:from>
    <xdr:ext cx="0" cy="6200775"/>
    <xdr:sp fLocksText="0">
      <xdr:nvSpPr>
        <xdr:cNvPr id="611" name="Text Box 17"/>
        <xdr:cNvSpPr txBox="1">
          <a:spLocks noChangeArrowheads="1"/>
        </xdr:cNvSpPr>
      </xdr:nvSpPr>
      <xdr:spPr>
        <a:xfrm>
          <a:off x="2505075" y="273843750"/>
          <a:ext cx="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482</xdr:row>
      <xdr:rowOff>0</xdr:rowOff>
    </xdr:from>
    <xdr:ext cx="0" cy="6200775"/>
    <xdr:sp fLocksText="0">
      <xdr:nvSpPr>
        <xdr:cNvPr id="612" name="Text Box 18"/>
        <xdr:cNvSpPr txBox="1">
          <a:spLocks noChangeArrowheads="1"/>
        </xdr:cNvSpPr>
      </xdr:nvSpPr>
      <xdr:spPr>
        <a:xfrm>
          <a:off x="2505075" y="273843750"/>
          <a:ext cx="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482</xdr:row>
      <xdr:rowOff>0</xdr:rowOff>
    </xdr:from>
    <xdr:ext cx="0" cy="6200775"/>
    <xdr:sp fLocksText="0">
      <xdr:nvSpPr>
        <xdr:cNvPr id="613" name="Text Box 19"/>
        <xdr:cNvSpPr txBox="1">
          <a:spLocks noChangeArrowheads="1"/>
        </xdr:cNvSpPr>
      </xdr:nvSpPr>
      <xdr:spPr>
        <a:xfrm>
          <a:off x="2505075" y="273843750"/>
          <a:ext cx="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482</xdr:row>
      <xdr:rowOff>0</xdr:rowOff>
    </xdr:from>
    <xdr:ext cx="0" cy="6200775"/>
    <xdr:sp fLocksText="0">
      <xdr:nvSpPr>
        <xdr:cNvPr id="614" name="Text Box 20"/>
        <xdr:cNvSpPr txBox="1">
          <a:spLocks noChangeArrowheads="1"/>
        </xdr:cNvSpPr>
      </xdr:nvSpPr>
      <xdr:spPr>
        <a:xfrm>
          <a:off x="2505075" y="273843750"/>
          <a:ext cx="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15" name="Text Box 1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16" name="Text Box 2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17" name="Text Box 3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18" name="Text Box 4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19" name="Text Box 17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20" name="Text Box 18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21" name="Text Box 19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480</xdr:row>
      <xdr:rowOff>0</xdr:rowOff>
    </xdr:from>
    <xdr:ext cx="0" cy="676275"/>
    <xdr:sp fLocksText="0">
      <xdr:nvSpPr>
        <xdr:cNvPr id="622" name="Text Box 20"/>
        <xdr:cNvSpPr txBox="1">
          <a:spLocks noChangeArrowheads="1"/>
        </xdr:cNvSpPr>
      </xdr:nvSpPr>
      <xdr:spPr>
        <a:xfrm>
          <a:off x="2505075" y="2724435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486</xdr:row>
      <xdr:rowOff>0</xdr:rowOff>
    </xdr:from>
    <xdr:ext cx="0" cy="6400800"/>
    <xdr:sp fLocksText="0">
      <xdr:nvSpPr>
        <xdr:cNvPr id="623" name="Text Box 17"/>
        <xdr:cNvSpPr txBox="1">
          <a:spLocks noChangeArrowheads="1"/>
        </xdr:cNvSpPr>
      </xdr:nvSpPr>
      <xdr:spPr>
        <a:xfrm>
          <a:off x="2505075" y="276844125"/>
          <a:ext cx="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486</xdr:row>
      <xdr:rowOff>0</xdr:rowOff>
    </xdr:from>
    <xdr:ext cx="0" cy="6400800"/>
    <xdr:sp fLocksText="0">
      <xdr:nvSpPr>
        <xdr:cNvPr id="624" name="Text Box 18"/>
        <xdr:cNvSpPr txBox="1">
          <a:spLocks noChangeArrowheads="1"/>
        </xdr:cNvSpPr>
      </xdr:nvSpPr>
      <xdr:spPr>
        <a:xfrm>
          <a:off x="2505075" y="276844125"/>
          <a:ext cx="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486</xdr:row>
      <xdr:rowOff>0</xdr:rowOff>
    </xdr:from>
    <xdr:ext cx="0" cy="6400800"/>
    <xdr:sp fLocksText="0">
      <xdr:nvSpPr>
        <xdr:cNvPr id="625" name="Text Box 19"/>
        <xdr:cNvSpPr txBox="1">
          <a:spLocks noChangeArrowheads="1"/>
        </xdr:cNvSpPr>
      </xdr:nvSpPr>
      <xdr:spPr>
        <a:xfrm>
          <a:off x="2505075" y="276844125"/>
          <a:ext cx="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486</xdr:row>
      <xdr:rowOff>0</xdr:rowOff>
    </xdr:from>
    <xdr:ext cx="0" cy="6400800"/>
    <xdr:sp fLocksText="0">
      <xdr:nvSpPr>
        <xdr:cNvPr id="626" name="Text Box 20"/>
        <xdr:cNvSpPr txBox="1">
          <a:spLocks noChangeArrowheads="1"/>
        </xdr:cNvSpPr>
      </xdr:nvSpPr>
      <xdr:spPr>
        <a:xfrm>
          <a:off x="2505075" y="276844125"/>
          <a:ext cx="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27" name="Text Box 1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28" name="Text Box 2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31" name="Text Box 17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32" name="Text Box 18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33" name="Text Box 19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484</xdr:row>
      <xdr:rowOff>0</xdr:rowOff>
    </xdr:from>
    <xdr:ext cx="0" cy="200025"/>
    <xdr:sp fLocksText="0">
      <xdr:nvSpPr>
        <xdr:cNvPr id="634" name="Text Box 20"/>
        <xdr:cNvSpPr txBox="1">
          <a:spLocks noChangeArrowheads="1"/>
        </xdr:cNvSpPr>
      </xdr:nvSpPr>
      <xdr:spPr>
        <a:xfrm>
          <a:off x="2505075" y="275443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9534525"/>
    <xdr:sp fLocksText="0">
      <xdr:nvSpPr>
        <xdr:cNvPr id="635" name="Text Box 17"/>
        <xdr:cNvSpPr txBox="1">
          <a:spLocks noChangeArrowheads="1"/>
        </xdr:cNvSpPr>
      </xdr:nvSpPr>
      <xdr:spPr>
        <a:xfrm>
          <a:off x="2505075" y="279844500"/>
          <a:ext cx="0" cy="953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9534525"/>
    <xdr:sp fLocksText="0">
      <xdr:nvSpPr>
        <xdr:cNvPr id="636" name="Text Box 18"/>
        <xdr:cNvSpPr txBox="1">
          <a:spLocks noChangeArrowheads="1"/>
        </xdr:cNvSpPr>
      </xdr:nvSpPr>
      <xdr:spPr>
        <a:xfrm>
          <a:off x="2505075" y="279844500"/>
          <a:ext cx="0" cy="953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9534525"/>
    <xdr:sp fLocksText="0">
      <xdr:nvSpPr>
        <xdr:cNvPr id="637" name="Text Box 19"/>
        <xdr:cNvSpPr txBox="1">
          <a:spLocks noChangeArrowheads="1"/>
        </xdr:cNvSpPr>
      </xdr:nvSpPr>
      <xdr:spPr>
        <a:xfrm>
          <a:off x="2505075" y="279844500"/>
          <a:ext cx="0" cy="953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9534525"/>
    <xdr:sp fLocksText="0">
      <xdr:nvSpPr>
        <xdr:cNvPr id="638" name="Text Box 20"/>
        <xdr:cNvSpPr txBox="1">
          <a:spLocks noChangeArrowheads="1"/>
        </xdr:cNvSpPr>
      </xdr:nvSpPr>
      <xdr:spPr>
        <a:xfrm>
          <a:off x="2505075" y="279844500"/>
          <a:ext cx="0" cy="953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39" name="Text Box 1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0" name="Text Box 2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1" name="Text Box 3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2" name="Text Box 4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3" name="Text Box 17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4" name="Text Box 18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5" name="Text Box 19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490</xdr:row>
      <xdr:rowOff>0</xdr:rowOff>
    </xdr:from>
    <xdr:ext cx="0" cy="2457450"/>
    <xdr:sp fLocksText="0">
      <xdr:nvSpPr>
        <xdr:cNvPr id="646" name="Text Box 20"/>
        <xdr:cNvSpPr txBox="1">
          <a:spLocks noChangeArrowheads="1"/>
        </xdr:cNvSpPr>
      </xdr:nvSpPr>
      <xdr:spPr>
        <a:xfrm>
          <a:off x="2505075" y="279844500"/>
          <a:ext cx="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494</xdr:row>
      <xdr:rowOff>0</xdr:rowOff>
    </xdr:from>
    <xdr:ext cx="0" cy="6610350"/>
    <xdr:sp fLocksText="0">
      <xdr:nvSpPr>
        <xdr:cNvPr id="647" name="Text Box 17"/>
        <xdr:cNvSpPr txBox="1">
          <a:spLocks noChangeArrowheads="1"/>
        </xdr:cNvSpPr>
      </xdr:nvSpPr>
      <xdr:spPr>
        <a:xfrm>
          <a:off x="2505075" y="283044900"/>
          <a:ext cx="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494</xdr:row>
      <xdr:rowOff>0</xdr:rowOff>
    </xdr:from>
    <xdr:ext cx="0" cy="6610350"/>
    <xdr:sp fLocksText="0">
      <xdr:nvSpPr>
        <xdr:cNvPr id="648" name="Text Box 18"/>
        <xdr:cNvSpPr txBox="1">
          <a:spLocks noChangeArrowheads="1"/>
        </xdr:cNvSpPr>
      </xdr:nvSpPr>
      <xdr:spPr>
        <a:xfrm>
          <a:off x="2505075" y="283044900"/>
          <a:ext cx="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494</xdr:row>
      <xdr:rowOff>0</xdr:rowOff>
    </xdr:from>
    <xdr:ext cx="0" cy="6610350"/>
    <xdr:sp fLocksText="0">
      <xdr:nvSpPr>
        <xdr:cNvPr id="649" name="Text Box 19"/>
        <xdr:cNvSpPr txBox="1">
          <a:spLocks noChangeArrowheads="1"/>
        </xdr:cNvSpPr>
      </xdr:nvSpPr>
      <xdr:spPr>
        <a:xfrm>
          <a:off x="2505075" y="283044900"/>
          <a:ext cx="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494</xdr:row>
      <xdr:rowOff>0</xdr:rowOff>
    </xdr:from>
    <xdr:ext cx="0" cy="6610350"/>
    <xdr:sp fLocksText="0">
      <xdr:nvSpPr>
        <xdr:cNvPr id="650" name="Text Box 20"/>
        <xdr:cNvSpPr txBox="1">
          <a:spLocks noChangeArrowheads="1"/>
        </xdr:cNvSpPr>
      </xdr:nvSpPr>
      <xdr:spPr>
        <a:xfrm>
          <a:off x="2505075" y="283044900"/>
          <a:ext cx="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1" name="Text Box 1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2" name="Text Box 2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3" name="Text Box 3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4" name="Text Box 4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5" name="Text Box 17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6" name="Text Box 18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7" name="Text Box 19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492</xdr:row>
      <xdr:rowOff>0</xdr:rowOff>
    </xdr:from>
    <xdr:ext cx="0" cy="600075"/>
    <xdr:sp fLocksText="0">
      <xdr:nvSpPr>
        <xdr:cNvPr id="658" name="Text Box 20"/>
        <xdr:cNvSpPr txBox="1">
          <a:spLocks noChangeArrowheads="1"/>
        </xdr:cNvSpPr>
      </xdr:nvSpPr>
      <xdr:spPr>
        <a:xfrm>
          <a:off x="2505075" y="2816447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498</xdr:row>
      <xdr:rowOff>0</xdr:rowOff>
    </xdr:from>
    <xdr:ext cx="0" cy="8572500"/>
    <xdr:sp fLocksText="0">
      <xdr:nvSpPr>
        <xdr:cNvPr id="659" name="Text Box 17"/>
        <xdr:cNvSpPr txBox="1">
          <a:spLocks noChangeArrowheads="1"/>
        </xdr:cNvSpPr>
      </xdr:nvSpPr>
      <xdr:spPr>
        <a:xfrm>
          <a:off x="2505075" y="286245300"/>
          <a:ext cx="0" cy="857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498</xdr:row>
      <xdr:rowOff>0</xdr:rowOff>
    </xdr:from>
    <xdr:ext cx="0" cy="8572500"/>
    <xdr:sp fLocksText="0">
      <xdr:nvSpPr>
        <xdr:cNvPr id="660" name="Text Box 18"/>
        <xdr:cNvSpPr txBox="1">
          <a:spLocks noChangeArrowheads="1"/>
        </xdr:cNvSpPr>
      </xdr:nvSpPr>
      <xdr:spPr>
        <a:xfrm>
          <a:off x="2505075" y="286245300"/>
          <a:ext cx="0" cy="857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498</xdr:row>
      <xdr:rowOff>0</xdr:rowOff>
    </xdr:from>
    <xdr:ext cx="0" cy="8572500"/>
    <xdr:sp fLocksText="0">
      <xdr:nvSpPr>
        <xdr:cNvPr id="661" name="Text Box 19"/>
        <xdr:cNvSpPr txBox="1">
          <a:spLocks noChangeArrowheads="1"/>
        </xdr:cNvSpPr>
      </xdr:nvSpPr>
      <xdr:spPr>
        <a:xfrm>
          <a:off x="2505075" y="286245300"/>
          <a:ext cx="0" cy="857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498</xdr:row>
      <xdr:rowOff>0</xdr:rowOff>
    </xdr:from>
    <xdr:ext cx="0" cy="8572500"/>
    <xdr:sp fLocksText="0">
      <xdr:nvSpPr>
        <xdr:cNvPr id="662" name="Text Box 20"/>
        <xdr:cNvSpPr txBox="1">
          <a:spLocks noChangeArrowheads="1"/>
        </xdr:cNvSpPr>
      </xdr:nvSpPr>
      <xdr:spPr>
        <a:xfrm>
          <a:off x="2505075" y="286245300"/>
          <a:ext cx="0" cy="857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3" name="Text Box 1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4" name="Text Box 2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5" name="Text Box 3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6" name="Text Box 4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7" name="Text Box 17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8" name="Text Box 18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69" name="Text Box 19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496</xdr:row>
      <xdr:rowOff>0</xdr:rowOff>
    </xdr:from>
    <xdr:ext cx="0" cy="676275"/>
    <xdr:sp fLocksText="0">
      <xdr:nvSpPr>
        <xdr:cNvPr id="670" name="Text Box 20"/>
        <xdr:cNvSpPr txBox="1">
          <a:spLocks noChangeArrowheads="1"/>
        </xdr:cNvSpPr>
      </xdr:nvSpPr>
      <xdr:spPr>
        <a:xfrm>
          <a:off x="2505075" y="2848451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502</xdr:row>
      <xdr:rowOff>0</xdr:rowOff>
    </xdr:from>
    <xdr:ext cx="0" cy="7896225"/>
    <xdr:sp fLocksText="0">
      <xdr:nvSpPr>
        <xdr:cNvPr id="671" name="Text Box 17"/>
        <xdr:cNvSpPr txBox="1">
          <a:spLocks noChangeArrowheads="1"/>
        </xdr:cNvSpPr>
      </xdr:nvSpPr>
      <xdr:spPr>
        <a:xfrm>
          <a:off x="2505075" y="28924567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502</xdr:row>
      <xdr:rowOff>0</xdr:rowOff>
    </xdr:from>
    <xdr:ext cx="0" cy="7896225"/>
    <xdr:sp fLocksText="0">
      <xdr:nvSpPr>
        <xdr:cNvPr id="672" name="Text Box 18"/>
        <xdr:cNvSpPr txBox="1">
          <a:spLocks noChangeArrowheads="1"/>
        </xdr:cNvSpPr>
      </xdr:nvSpPr>
      <xdr:spPr>
        <a:xfrm>
          <a:off x="2505075" y="28924567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502</xdr:row>
      <xdr:rowOff>0</xdr:rowOff>
    </xdr:from>
    <xdr:ext cx="0" cy="7896225"/>
    <xdr:sp fLocksText="0">
      <xdr:nvSpPr>
        <xdr:cNvPr id="673" name="Text Box 19"/>
        <xdr:cNvSpPr txBox="1">
          <a:spLocks noChangeArrowheads="1"/>
        </xdr:cNvSpPr>
      </xdr:nvSpPr>
      <xdr:spPr>
        <a:xfrm>
          <a:off x="2505075" y="28924567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502</xdr:row>
      <xdr:rowOff>0</xdr:rowOff>
    </xdr:from>
    <xdr:ext cx="0" cy="7896225"/>
    <xdr:sp fLocksText="0">
      <xdr:nvSpPr>
        <xdr:cNvPr id="674" name="Text Box 20"/>
        <xdr:cNvSpPr txBox="1">
          <a:spLocks noChangeArrowheads="1"/>
        </xdr:cNvSpPr>
      </xdr:nvSpPr>
      <xdr:spPr>
        <a:xfrm>
          <a:off x="2505075" y="289245675"/>
          <a:ext cx="0" cy="789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75" name="Text Box 1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76" name="Text Box 2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77" name="Text Box 3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78" name="Text Box 4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79" name="Text Box 17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80" name="Text Box 18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81" name="Text Box 19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500</xdr:row>
      <xdr:rowOff>0</xdr:rowOff>
    </xdr:from>
    <xdr:ext cx="0" cy="600075"/>
    <xdr:sp fLocksText="0">
      <xdr:nvSpPr>
        <xdr:cNvPr id="682" name="Text Box 20"/>
        <xdr:cNvSpPr txBox="1">
          <a:spLocks noChangeArrowheads="1"/>
        </xdr:cNvSpPr>
      </xdr:nvSpPr>
      <xdr:spPr>
        <a:xfrm>
          <a:off x="2505075" y="2878455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506</xdr:row>
      <xdr:rowOff>0</xdr:rowOff>
    </xdr:from>
    <xdr:ext cx="0" cy="5572125"/>
    <xdr:sp fLocksText="0">
      <xdr:nvSpPr>
        <xdr:cNvPr id="683" name="Text Box 17"/>
        <xdr:cNvSpPr txBox="1">
          <a:spLocks noChangeArrowheads="1"/>
        </xdr:cNvSpPr>
      </xdr:nvSpPr>
      <xdr:spPr>
        <a:xfrm>
          <a:off x="2505075" y="292446075"/>
          <a:ext cx="0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506</xdr:row>
      <xdr:rowOff>0</xdr:rowOff>
    </xdr:from>
    <xdr:ext cx="0" cy="5572125"/>
    <xdr:sp fLocksText="0">
      <xdr:nvSpPr>
        <xdr:cNvPr id="684" name="Text Box 18"/>
        <xdr:cNvSpPr txBox="1">
          <a:spLocks noChangeArrowheads="1"/>
        </xdr:cNvSpPr>
      </xdr:nvSpPr>
      <xdr:spPr>
        <a:xfrm>
          <a:off x="2505075" y="292446075"/>
          <a:ext cx="0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506</xdr:row>
      <xdr:rowOff>0</xdr:rowOff>
    </xdr:from>
    <xdr:ext cx="0" cy="5572125"/>
    <xdr:sp fLocksText="0">
      <xdr:nvSpPr>
        <xdr:cNvPr id="685" name="Text Box 19"/>
        <xdr:cNvSpPr txBox="1">
          <a:spLocks noChangeArrowheads="1"/>
        </xdr:cNvSpPr>
      </xdr:nvSpPr>
      <xdr:spPr>
        <a:xfrm>
          <a:off x="2505075" y="292446075"/>
          <a:ext cx="0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506</xdr:row>
      <xdr:rowOff>0</xdr:rowOff>
    </xdr:from>
    <xdr:ext cx="0" cy="5572125"/>
    <xdr:sp fLocksText="0">
      <xdr:nvSpPr>
        <xdr:cNvPr id="686" name="Text Box 20"/>
        <xdr:cNvSpPr txBox="1">
          <a:spLocks noChangeArrowheads="1"/>
        </xdr:cNvSpPr>
      </xdr:nvSpPr>
      <xdr:spPr>
        <a:xfrm>
          <a:off x="2505075" y="292446075"/>
          <a:ext cx="0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87" name="Text Box 1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90" name="Text Box 4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91" name="Text Box 17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92" name="Text Box 18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93" name="Text Box 19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504</xdr:row>
      <xdr:rowOff>0</xdr:rowOff>
    </xdr:from>
    <xdr:ext cx="0" cy="676275"/>
    <xdr:sp fLocksText="0">
      <xdr:nvSpPr>
        <xdr:cNvPr id="694" name="Text Box 20"/>
        <xdr:cNvSpPr txBox="1">
          <a:spLocks noChangeArrowheads="1"/>
        </xdr:cNvSpPr>
      </xdr:nvSpPr>
      <xdr:spPr>
        <a:xfrm>
          <a:off x="2505075" y="29104590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000500"/>
    <xdr:sp fLocksText="0">
      <xdr:nvSpPr>
        <xdr:cNvPr id="695" name="Text Box 17"/>
        <xdr:cNvSpPr txBox="1">
          <a:spLocks noChangeArrowheads="1"/>
        </xdr:cNvSpPr>
      </xdr:nvSpPr>
      <xdr:spPr>
        <a:xfrm>
          <a:off x="2505075" y="298646850"/>
          <a:ext cx="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000500"/>
    <xdr:sp fLocksText="0">
      <xdr:nvSpPr>
        <xdr:cNvPr id="696" name="Text Box 18"/>
        <xdr:cNvSpPr txBox="1">
          <a:spLocks noChangeArrowheads="1"/>
        </xdr:cNvSpPr>
      </xdr:nvSpPr>
      <xdr:spPr>
        <a:xfrm>
          <a:off x="2505075" y="298646850"/>
          <a:ext cx="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000500"/>
    <xdr:sp fLocksText="0">
      <xdr:nvSpPr>
        <xdr:cNvPr id="697" name="Text Box 19"/>
        <xdr:cNvSpPr txBox="1">
          <a:spLocks noChangeArrowheads="1"/>
        </xdr:cNvSpPr>
      </xdr:nvSpPr>
      <xdr:spPr>
        <a:xfrm>
          <a:off x="2505075" y="298646850"/>
          <a:ext cx="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514</xdr:row>
      <xdr:rowOff>0</xdr:rowOff>
    </xdr:from>
    <xdr:ext cx="0" cy="4000500"/>
    <xdr:sp fLocksText="0">
      <xdr:nvSpPr>
        <xdr:cNvPr id="698" name="Text Box 20"/>
        <xdr:cNvSpPr txBox="1">
          <a:spLocks noChangeArrowheads="1"/>
        </xdr:cNvSpPr>
      </xdr:nvSpPr>
      <xdr:spPr>
        <a:xfrm>
          <a:off x="2505075" y="298646850"/>
          <a:ext cx="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699" name="Text Box 1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0" name="Text Box 2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1" name="Text Box 3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2" name="Text Box 4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3" name="Text Box 17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4" name="Text Box 18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5" name="Text Box 19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508</xdr:row>
      <xdr:rowOff>0</xdr:rowOff>
    </xdr:from>
    <xdr:ext cx="0" cy="600075"/>
    <xdr:sp fLocksText="0">
      <xdr:nvSpPr>
        <xdr:cNvPr id="706" name="Text Box 20"/>
        <xdr:cNvSpPr txBox="1">
          <a:spLocks noChangeArrowheads="1"/>
        </xdr:cNvSpPr>
      </xdr:nvSpPr>
      <xdr:spPr>
        <a:xfrm>
          <a:off x="2505075" y="2940462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475</xdr:row>
      <xdr:rowOff>0</xdr:rowOff>
    </xdr:from>
    <xdr:ext cx="0" cy="10458450"/>
    <xdr:sp fLocksText="0">
      <xdr:nvSpPr>
        <xdr:cNvPr id="707" name="Text Box 17"/>
        <xdr:cNvSpPr txBox="1">
          <a:spLocks noChangeArrowheads="1"/>
        </xdr:cNvSpPr>
      </xdr:nvSpPr>
      <xdr:spPr>
        <a:xfrm>
          <a:off x="2505075" y="268043025"/>
          <a:ext cx="0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475</xdr:row>
      <xdr:rowOff>0</xdr:rowOff>
    </xdr:from>
    <xdr:ext cx="0" cy="10458450"/>
    <xdr:sp fLocksText="0">
      <xdr:nvSpPr>
        <xdr:cNvPr id="708" name="Text Box 18"/>
        <xdr:cNvSpPr txBox="1">
          <a:spLocks noChangeArrowheads="1"/>
        </xdr:cNvSpPr>
      </xdr:nvSpPr>
      <xdr:spPr>
        <a:xfrm>
          <a:off x="2505075" y="268043025"/>
          <a:ext cx="0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475</xdr:row>
      <xdr:rowOff>0</xdr:rowOff>
    </xdr:from>
    <xdr:ext cx="0" cy="10458450"/>
    <xdr:sp fLocksText="0">
      <xdr:nvSpPr>
        <xdr:cNvPr id="709" name="Text Box 19"/>
        <xdr:cNvSpPr txBox="1">
          <a:spLocks noChangeArrowheads="1"/>
        </xdr:cNvSpPr>
      </xdr:nvSpPr>
      <xdr:spPr>
        <a:xfrm>
          <a:off x="2505075" y="268043025"/>
          <a:ext cx="0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475</xdr:row>
      <xdr:rowOff>0</xdr:rowOff>
    </xdr:from>
    <xdr:ext cx="0" cy="10458450"/>
    <xdr:sp fLocksText="0">
      <xdr:nvSpPr>
        <xdr:cNvPr id="710" name="Text Box 20"/>
        <xdr:cNvSpPr txBox="1">
          <a:spLocks noChangeArrowheads="1"/>
        </xdr:cNvSpPr>
      </xdr:nvSpPr>
      <xdr:spPr>
        <a:xfrm>
          <a:off x="2505075" y="268043025"/>
          <a:ext cx="0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1" name="Text Box 1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2" name="Text Box 2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3" name="Text Box 3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4" name="Text Box 4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5" name="Text Box 17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6" name="Text Box 18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7" name="Text Box 19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512</xdr:row>
      <xdr:rowOff>0</xdr:rowOff>
    </xdr:from>
    <xdr:ext cx="0" cy="228600"/>
    <xdr:sp fLocksText="0">
      <xdr:nvSpPr>
        <xdr:cNvPr id="718" name="Text Box 20"/>
        <xdr:cNvSpPr txBox="1">
          <a:spLocks noChangeArrowheads="1"/>
        </xdr:cNvSpPr>
      </xdr:nvSpPr>
      <xdr:spPr>
        <a:xfrm>
          <a:off x="2505075" y="29704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517</xdr:row>
      <xdr:rowOff>0</xdr:rowOff>
    </xdr:from>
    <xdr:ext cx="0" cy="3362325"/>
    <xdr:sp fLocksText="0">
      <xdr:nvSpPr>
        <xdr:cNvPr id="719" name="Text Box 17"/>
        <xdr:cNvSpPr txBox="1">
          <a:spLocks noChangeArrowheads="1"/>
        </xdr:cNvSpPr>
      </xdr:nvSpPr>
      <xdr:spPr>
        <a:xfrm>
          <a:off x="2505075" y="299446950"/>
          <a:ext cx="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517</xdr:row>
      <xdr:rowOff>0</xdr:rowOff>
    </xdr:from>
    <xdr:ext cx="0" cy="3362325"/>
    <xdr:sp fLocksText="0">
      <xdr:nvSpPr>
        <xdr:cNvPr id="720" name="Text Box 18"/>
        <xdr:cNvSpPr txBox="1">
          <a:spLocks noChangeArrowheads="1"/>
        </xdr:cNvSpPr>
      </xdr:nvSpPr>
      <xdr:spPr>
        <a:xfrm>
          <a:off x="2505075" y="299446950"/>
          <a:ext cx="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517</xdr:row>
      <xdr:rowOff>0</xdr:rowOff>
    </xdr:from>
    <xdr:ext cx="0" cy="3362325"/>
    <xdr:sp fLocksText="0">
      <xdr:nvSpPr>
        <xdr:cNvPr id="721" name="Text Box 19"/>
        <xdr:cNvSpPr txBox="1">
          <a:spLocks noChangeArrowheads="1"/>
        </xdr:cNvSpPr>
      </xdr:nvSpPr>
      <xdr:spPr>
        <a:xfrm>
          <a:off x="2505075" y="299446950"/>
          <a:ext cx="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517</xdr:row>
      <xdr:rowOff>0</xdr:rowOff>
    </xdr:from>
    <xdr:ext cx="0" cy="3362325"/>
    <xdr:sp fLocksText="0">
      <xdr:nvSpPr>
        <xdr:cNvPr id="722" name="Text Box 20"/>
        <xdr:cNvSpPr txBox="1">
          <a:spLocks noChangeArrowheads="1"/>
        </xdr:cNvSpPr>
      </xdr:nvSpPr>
      <xdr:spPr>
        <a:xfrm>
          <a:off x="2505075" y="299446950"/>
          <a:ext cx="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3" name="Text Box 1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4" name="Text Box 2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5" name="Text Box 3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6" name="Text Box 4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7" name="Text Box 17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8" name="Text Box 18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29" name="Text Box 19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515</xdr:row>
      <xdr:rowOff>0</xdr:rowOff>
    </xdr:from>
    <xdr:ext cx="0" cy="133350"/>
    <xdr:sp fLocksText="0">
      <xdr:nvSpPr>
        <xdr:cNvPr id="730" name="Text Box 20"/>
        <xdr:cNvSpPr txBox="1">
          <a:spLocks noChangeArrowheads="1"/>
        </xdr:cNvSpPr>
      </xdr:nvSpPr>
      <xdr:spPr>
        <a:xfrm>
          <a:off x="2505075" y="299046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981575"/>
    <xdr:sp fLocksText="0">
      <xdr:nvSpPr>
        <xdr:cNvPr id="731" name="Text Box 17"/>
        <xdr:cNvSpPr txBox="1">
          <a:spLocks noChangeArrowheads="1"/>
        </xdr:cNvSpPr>
      </xdr:nvSpPr>
      <xdr:spPr>
        <a:xfrm>
          <a:off x="2505075" y="301047150"/>
          <a:ext cx="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981575"/>
    <xdr:sp fLocksText="0">
      <xdr:nvSpPr>
        <xdr:cNvPr id="732" name="Text Box 18"/>
        <xdr:cNvSpPr txBox="1">
          <a:spLocks noChangeArrowheads="1"/>
        </xdr:cNvSpPr>
      </xdr:nvSpPr>
      <xdr:spPr>
        <a:xfrm>
          <a:off x="2505075" y="301047150"/>
          <a:ext cx="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981575"/>
    <xdr:sp fLocksText="0">
      <xdr:nvSpPr>
        <xdr:cNvPr id="733" name="Text Box 19"/>
        <xdr:cNvSpPr txBox="1">
          <a:spLocks noChangeArrowheads="1"/>
        </xdr:cNvSpPr>
      </xdr:nvSpPr>
      <xdr:spPr>
        <a:xfrm>
          <a:off x="2505075" y="301047150"/>
          <a:ext cx="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520</xdr:row>
      <xdr:rowOff>0</xdr:rowOff>
    </xdr:from>
    <xdr:ext cx="0" cy="4981575"/>
    <xdr:sp fLocksText="0">
      <xdr:nvSpPr>
        <xdr:cNvPr id="734" name="Text Box 20"/>
        <xdr:cNvSpPr txBox="1">
          <a:spLocks noChangeArrowheads="1"/>
        </xdr:cNvSpPr>
      </xdr:nvSpPr>
      <xdr:spPr>
        <a:xfrm>
          <a:off x="2505075" y="301047150"/>
          <a:ext cx="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35" name="Text Box 1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36" name="Text Box 2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37" name="Text Box 3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38" name="Text Box 4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39" name="Text Box 17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40" name="Text Box 18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41" name="Text Box 19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518</xdr:row>
      <xdr:rowOff>0</xdr:rowOff>
    </xdr:from>
    <xdr:ext cx="0" cy="600075"/>
    <xdr:sp fLocksText="0">
      <xdr:nvSpPr>
        <xdr:cNvPr id="742" name="Text Box 20"/>
        <xdr:cNvSpPr txBox="1">
          <a:spLocks noChangeArrowheads="1"/>
        </xdr:cNvSpPr>
      </xdr:nvSpPr>
      <xdr:spPr>
        <a:xfrm>
          <a:off x="2505075" y="2996469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800600"/>
    <xdr:sp fLocksText="0">
      <xdr:nvSpPr>
        <xdr:cNvPr id="743" name="Text Box 17"/>
        <xdr:cNvSpPr txBox="1">
          <a:spLocks noChangeArrowheads="1"/>
        </xdr:cNvSpPr>
      </xdr:nvSpPr>
      <xdr:spPr>
        <a:xfrm>
          <a:off x="2505075" y="302647350"/>
          <a:ext cx="0" cy="480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800600"/>
    <xdr:sp fLocksText="0">
      <xdr:nvSpPr>
        <xdr:cNvPr id="744" name="Text Box 18"/>
        <xdr:cNvSpPr txBox="1">
          <a:spLocks noChangeArrowheads="1"/>
        </xdr:cNvSpPr>
      </xdr:nvSpPr>
      <xdr:spPr>
        <a:xfrm>
          <a:off x="2505075" y="302647350"/>
          <a:ext cx="0" cy="480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800600"/>
    <xdr:sp fLocksText="0">
      <xdr:nvSpPr>
        <xdr:cNvPr id="745" name="Text Box 19"/>
        <xdr:cNvSpPr txBox="1">
          <a:spLocks noChangeArrowheads="1"/>
        </xdr:cNvSpPr>
      </xdr:nvSpPr>
      <xdr:spPr>
        <a:xfrm>
          <a:off x="2505075" y="302647350"/>
          <a:ext cx="0" cy="480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523</xdr:row>
      <xdr:rowOff>0</xdr:rowOff>
    </xdr:from>
    <xdr:ext cx="0" cy="4800600"/>
    <xdr:sp fLocksText="0">
      <xdr:nvSpPr>
        <xdr:cNvPr id="746" name="Text Box 20"/>
        <xdr:cNvSpPr txBox="1">
          <a:spLocks noChangeArrowheads="1"/>
        </xdr:cNvSpPr>
      </xdr:nvSpPr>
      <xdr:spPr>
        <a:xfrm>
          <a:off x="2505075" y="302647350"/>
          <a:ext cx="0" cy="480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48" name="Text Box 2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51" name="Text Box 17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52" name="Text Box 18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53" name="Text Box 19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521</xdr:row>
      <xdr:rowOff>0</xdr:rowOff>
    </xdr:from>
    <xdr:ext cx="0" cy="200025"/>
    <xdr:sp fLocksText="0">
      <xdr:nvSpPr>
        <xdr:cNvPr id="754" name="Text Box 20"/>
        <xdr:cNvSpPr txBox="1">
          <a:spLocks noChangeArrowheads="1"/>
        </xdr:cNvSpPr>
      </xdr:nvSpPr>
      <xdr:spPr>
        <a:xfrm>
          <a:off x="2505075" y="301247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600700"/>
    <xdr:sp fLocksText="0">
      <xdr:nvSpPr>
        <xdr:cNvPr id="755" name="Text Box 17"/>
        <xdr:cNvSpPr txBox="1">
          <a:spLocks noChangeArrowheads="1"/>
        </xdr:cNvSpPr>
      </xdr:nvSpPr>
      <xdr:spPr>
        <a:xfrm>
          <a:off x="2505075" y="30424755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600700"/>
    <xdr:sp fLocksText="0">
      <xdr:nvSpPr>
        <xdr:cNvPr id="756" name="Text Box 18"/>
        <xdr:cNvSpPr txBox="1">
          <a:spLocks noChangeArrowheads="1"/>
        </xdr:cNvSpPr>
      </xdr:nvSpPr>
      <xdr:spPr>
        <a:xfrm>
          <a:off x="2505075" y="30424755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600700"/>
    <xdr:sp fLocksText="0">
      <xdr:nvSpPr>
        <xdr:cNvPr id="757" name="Text Box 19"/>
        <xdr:cNvSpPr txBox="1">
          <a:spLocks noChangeArrowheads="1"/>
        </xdr:cNvSpPr>
      </xdr:nvSpPr>
      <xdr:spPr>
        <a:xfrm>
          <a:off x="2505075" y="30424755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526</xdr:row>
      <xdr:rowOff>0</xdr:rowOff>
    </xdr:from>
    <xdr:ext cx="0" cy="5600700"/>
    <xdr:sp fLocksText="0">
      <xdr:nvSpPr>
        <xdr:cNvPr id="758" name="Text Box 20"/>
        <xdr:cNvSpPr txBox="1">
          <a:spLocks noChangeArrowheads="1"/>
        </xdr:cNvSpPr>
      </xdr:nvSpPr>
      <xdr:spPr>
        <a:xfrm>
          <a:off x="2505075" y="304247550"/>
          <a:ext cx="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59" name="Text Box 1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0" name="Text Box 2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1" name="Text Box 3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2" name="Text Box 4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3" name="Text Box 17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4" name="Text Box 18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5" name="Text Box 19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524</xdr:row>
      <xdr:rowOff>0</xdr:rowOff>
    </xdr:from>
    <xdr:ext cx="0" cy="180975"/>
    <xdr:sp fLocksText="0">
      <xdr:nvSpPr>
        <xdr:cNvPr id="766" name="Text Box 20"/>
        <xdr:cNvSpPr txBox="1">
          <a:spLocks noChangeArrowheads="1"/>
        </xdr:cNvSpPr>
      </xdr:nvSpPr>
      <xdr:spPr>
        <a:xfrm>
          <a:off x="2505075" y="30284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1600200"/>
    <xdr:sp fLocksText="0">
      <xdr:nvSpPr>
        <xdr:cNvPr id="767" name="Text Box 17"/>
        <xdr:cNvSpPr txBox="1">
          <a:spLocks noChangeArrowheads="1"/>
        </xdr:cNvSpPr>
      </xdr:nvSpPr>
      <xdr:spPr>
        <a:xfrm>
          <a:off x="2505075" y="3058477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1600200"/>
    <xdr:sp fLocksText="0">
      <xdr:nvSpPr>
        <xdr:cNvPr id="768" name="Text Box 18"/>
        <xdr:cNvSpPr txBox="1">
          <a:spLocks noChangeArrowheads="1"/>
        </xdr:cNvSpPr>
      </xdr:nvSpPr>
      <xdr:spPr>
        <a:xfrm>
          <a:off x="2505075" y="3058477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1600200"/>
    <xdr:sp fLocksText="0">
      <xdr:nvSpPr>
        <xdr:cNvPr id="769" name="Text Box 19"/>
        <xdr:cNvSpPr txBox="1">
          <a:spLocks noChangeArrowheads="1"/>
        </xdr:cNvSpPr>
      </xdr:nvSpPr>
      <xdr:spPr>
        <a:xfrm>
          <a:off x="2505075" y="3058477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529</xdr:row>
      <xdr:rowOff>0</xdr:rowOff>
    </xdr:from>
    <xdr:ext cx="0" cy="1600200"/>
    <xdr:sp fLocksText="0">
      <xdr:nvSpPr>
        <xdr:cNvPr id="770" name="Text Box 20"/>
        <xdr:cNvSpPr txBox="1">
          <a:spLocks noChangeArrowheads="1"/>
        </xdr:cNvSpPr>
      </xdr:nvSpPr>
      <xdr:spPr>
        <a:xfrm>
          <a:off x="2505075" y="3058477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1" name="Text Box 1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2" name="Text Box 2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5" name="Text Box 17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6" name="Text Box 18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7" name="Text Box 19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527</xdr:row>
      <xdr:rowOff>0</xdr:rowOff>
    </xdr:from>
    <xdr:ext cx="0" cy="200025"/>
    <xdr:sp fLocksText="0">
      <xdr:nvSpPr>
        <xdr:cNvPr id="778" name="Text Box 20"/>
        <xdr:cNvSpPr txBox="1">
          <a:spLocks noChangeArrowheads="1"/>
        </xdr:cNvSpPr>
      </xdr:nvSpPr>
      <xdr:spPr>
        <a:xfrm>
          <a:off x="2505075" y="304447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800225"/>
    <xdr:sp fLocksText="0">
      <xdr:nvSpPr>
        <xdr:cNvPr id="779" name="Text Box 17"/>
        <xdr:cNvSpPr txBox="1">
          <a:spLocks noChangeArrowheads="1"/>
        </xdr:cNvSpPr>
      </xdr:nvSpPr>
      <xdr:spPr>
        <a:xfrm>
          <a:off x="2505075" y="307447950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800225"/>
    <xdr:sp fLocksText="0">
      <xdr:nvSpPr>
        <xdr:cNvPr id="780" name="Text Box 18"/>
        <xdr:cNvSpPr txBox="1">
          <a:spLocks noChangeArrowheads="1"/>
        </xdr:cNvSpPr>
      </xdr:nvSpPr>
      <xdr:spPr>
        <a:xfrm>
          <a:off x="2505075" y="307447950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800225"/>
    <xdr:sp fLocksText="0">
      <xdr:nvSpPr>
        <xdr:cNvPr id="781" name="Text Box 19"/>
        <xdr:cNvSpPr txBox="1">
          <a:spLocks noChangeArrowheads="1"/>
        </xdr:cNvSpPr>
      </xdr:nvSpPr>
      <xdr:spPr>
        <a:xfrm>
          <a:off x="2505075" y="307447950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532</xdr:row>
      <xdr:rowOff>0</xdr:rowOff>
    </xdr:from>
    <xdr:ext cx="0" cy="1800225"/>
    <xdr:sp fLocksText="0">
      <xdr:nvSpPr>
        <xdr:cNvPr id="782" name="Text Box 20"/>
        <xdr:cNvSpPr txBox="1">
          <a:spLocks noChangeArrowheads="1"/>
        </xdr:cNvSpPr>
      </xdr:nvSpPr>
      <xdr:spPr>
        <a:xfrm>
          <a:off x="2505075" y="307447950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3" name="Text Box 1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4" name="Text Box 2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7" name="Text Box 17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8" name="Text Box 18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89" name="Text Box 19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530</xdr:row>
      <xdr:rowOff>0</xdr:rowOff>
    </xdr:from>
    <xdr:ext cx="0" cy="200025"/>
    <xdr:sp fLocksText="0">
      <xdr:nvSpPr>
        <xdr:cNvPr id="790" name="Text Box 20"/>
        <xdr:cNvSpPr txBox="1">
          <a:spLocks noChangeArrowheads="1"/>
        </xdr:cNvSpPr>
      </xdr:nvSpPr>
      <xdr:spPr>
        <a:xfrm>
          <a:off x="2505075" y="306047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3228975"/>
    <xdr:sp fLocksText="0">
      <xdr:nvSpPr>
        <xdr:cNvPr id="791" name="Text Box 17"/>
        <xdr:cNvSpPr txBox="1">
          <a:spLocks noChangeArrowheads="1"/>
        </xdr:cNvSpPr>
      </xdr:nvSpPr>
      <xdr:spPr>
        <a:xfrm>
          <a:off x="2505075" y="309048150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3228975"/>
    <xdr:sp fLocksText="0">
      <xdr:nvSpPr>
        <xdr:cNvPr id="792" name="Text Box 18"/>
        <xdr:cNvSpPr txBox="1">
          <a:spLocks noChangeArrowheads="1"/>
        </xdr:cNvSpPr>
      </xdr:nvSpPr>
      <xdr:spPr>
        <a:xfrm>
          <a:off x="2505075" y="309048150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3228975"/>
    <xdr:sp fLocksText="0">
      <xdr:nvSpPr>
        <xdr:cNvPr id="793" name="Text Box 19"/>
        <xdr:cNvSpPr txBox="1">
          <a:spLocks noChangeArrowheads="1"/>
        </xdr:cNvSpPr>
      </xdr:nvSpPr>
      <xdr:spPr>
        <a:xfrm>
          <a:off x="2505075" y="309048150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535</xdr:row>
      <xdr:rowOff>0</xdr:rowOff>
    </xdr:from>
    <xdr:ext cx="0" cy="3228975"/>
    <xdr:sp fLocksText="0">
      <xdr:nvSpPr>
        <xdr:cNvPr id="794" name="Text Box 20"/>
        <xdr:cNvSpPr txBox="1">
          <a:spLocks noChangeArrowheads="1"/>
        </xdr:cNvSpPr>
      </xdr:nvSpPr>
      <xdr:spPr>
        <a:xfrm>
          <a:off x="2505075" y="309048150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795" name="Text Box 1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796" name="Text Box 2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799" name="Text Box 17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800" name="Text Box 18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801" name="Text Box 19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533</xdr:row>
      <xdr:rowOff>0</xdr:rowOff>
    </xdr:from>
    <xdr:ext cx="0" cy="200025"/>
    <xdr:sp fLocksText="0">
      <xdr:nvSpPr>
        <xdr:cNvPr id="802" name="Text Box 20"/>
        <xdr:cNvSpPr txBox="1">
          <a:spLocks noChangeArrowheads="1"/>
        </xdr:cNvSpPr>
      </xdr:nvSpPr>
      <xdr:spPr>
        <a:xfrm>
          <a:off x="2505075" y="307647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538</xdr:row>
      <xdr:rowOff>0</xdr:rowOff>
    </xdr:from>
    <xdr:ext cx="0" cy="3705225"/>
    <xdr:sp fLocksText="0">
      <xdr:nvSpPr>
        <xdr:cNvPr id="803" name="Text Box 17"/>
        <xdr:cNvSpPr txBox="1">
          <a:spLocks noChangeArrowheads="1"/>
        </xdr:cNvSpPr>
      </xdr:nvSpPr>
      <xdr:spPr>
        <a:xfrm>
          <a:off x="2505075" y="310648350"/>
          <a:ext cx="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538</xdr:row>
      <xdr:rowOff>0</xdr:rowOff>
    </xdr:from>
    <xdr:ext cx="0" cy="3705225"/>
    <xdr:sp fLocksText="0">
      <xdr:nvSpPr>
        <xdr:cNvPr id="804" name="Text Box 18"/>
        <xdr:cNvSpPr txBox="1">
          <a:spLocks noChangeArrowheads="1"/>
        </xdr:cNvSpPr>
      </xdr:nvSpPr>
      <xdr:spPr>
        <a:xfrm>
          <a:off x="2505075" y="310648350"/>
          <a:ext cx="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538</xdr:row>
      <xdr:rowOff>0</xdr:rowOff>
    </xdr:from>
    <xdr:ext cx="0" cy="3705225"/>
    <xdr:sp fLocksText="0">
      <xdr:nvSpPr>
        <xdr:cNvPr id="805" name="Text Box 19"/>
        <xdr:cNvSpPr txBox="1">
          <a:spLocks noChangeArrowheads="1"/>
        </xdr:cNvSpPr>
      </xdr:nvSpPr>
      <xdr:spPr>
        <a:xfrm>
          <a:off x="2505075" y="310648350"/>
          <a:ext cx="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538</xdr:row>
      <xdr:rowOff>0</xdr:rowOff>
    </xdr:from>
    <xdr:ext cx="0" cy="3705225"/>
    <xdr:sp fLocksText="0">
      <xdr:nvSpPr>
        <xdr:cNvPr id="806" name="Text Box 20"/>
        <xdr:cNvSpPr txBox="1">
          <a:spLocks noChangeArrowheads="1"/>
        </xdr:cNvSpPr>
      </xdr:nvSpPr>
      <xdr:spPr>
        <a:xfrm>
          <a:off x="2505075" y="310648350"/>
          <a:ext cx="0" cy="3705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07" name="Text Box 1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08" name="Text Box 2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09" name="Text Box 3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10" name="Text Box 4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11" name="Text Box 17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12" name="Text Box 18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13" name="Text Box 19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536</xdr:row>
      <xdr:rowOff>0</xdr:rowOff>
    </xdr:from>
    <xdr:ext cx="0" cy="676275"/>
    <xdr:sp fLocksText="0">
      <xdr:nvSpPr>
        <xdr:cNvPr id="814" name="Text Box 20"/>
        <xdr:cNvSpPr txBox="1">
          <a:spLocks noChangeArrowheads="1"/>
        </xdr:cNvSpPr>
      </xdr:nvSpPr>
      <xdr:spPr>
        <a:xfrm>
          <a:off x="2505075" y="3092481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541</xdr:row>
      <xdr:rowOff>0</xdr:rowOff>
    </xdr:from>
    <xdr:ext cx="0" cy="1790700"/>
    <xdr:sp fLocksText="0">
      <xdr:nvSpPr>
        <xdr:cNvPr id="815" name="Text Box 17"/>
        <xdr:cNvSpPr txBox="1">
          <a:spLocks noChangeArrowheads="1"/>
        </xdr:cNvSpPr>
      </xdr:nvSpPr>
      <xdr:spPr>
        <a:xfrm>
          <a:off x="2505075" y="312248550"/>
          <a:ext cx="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541</xdr:row>
      <xdr:rowOff>0</xdr:rowOff>
    </xdr:from>
    <xdr:ext cx="0" cy="1790700"/>
    <xdr:sp fLocksText="0">
      <xdr:nvSpPr>
        <xdr:cNvPr id="816" name="Text Box 18"/>
        <xdr:cNvSpPr txBox="1">
          <a:spLocks noChangeArrowheads="1"/>
        </xdr:cNvSpPr>
      </xdr:nvSpPr>
      <xdr:spPr>
        <a:xfrm>
          <a:off x="2505075" y="312248550"/>
          <a:ext cx="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541</xdr:row>
      <xdr:rowOff>0</xdr:rowOff>
    </xdr:from>
    <xdr:ext cx="0" cy="1790700"/>
    <xdr:sp fLocksText="0">
      <xdr:nvSpPr>
        <xdr:cNvPr id="817" name="Text Box 19"/>
        <xdr:cNvSpPr txBox="1">
          <a:spLocks noChangeArrowheads="1"/>
        </xdr:cNvSpPr>
      </xdr:nvSpPr>
      <xdr:spPr>
        <a:xfrm>
          <a:off x="2505075" y="312248550"/>
          <a:ext cx="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541</xdr:row>
      <xdr:rowOff>0</xdr:rowOff>
    </xdr:from>
    <xdr:ext cx="0" cy="1790700"/>
    <xdr:sp fLocksText="0">
      <xdr:nvSpPr>
        <xdr:cNvPr id="818" name="Text Box 20"/>
        <xdr:cNvSpPr txBox="1">
          <a:spLocks noChangeArrowheads="1"/>
        </xdr:cNvSpPr>
      </xdr:nvSpPr>
      <xdr:spPr>
        <a:xfrm>
          <a:off x="2505075" y="312248550"/>
          <a:ext cx="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19" name="Text Box 1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0" name="Text Box 2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1" name="Text Box 3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2" name="Text Box 4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3" name="Text Box 17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4" name="Text Box 18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5" name="Text Box 19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539</xdr:row>
      <xdr:rowOff>0</xdr:rowOff>
    </xdr:from>
    <xdr:ext cx="0" cy="66675"/>
    <xdr:sp fLocksText="0">
      <xdr:nvSpPr>
        <xdr:cNvPr id="826" name="Text Box 20"/>
        <xdr:cNvSpPr txBox="1">
          <a:spLocks noChangeArrowheads="1"/>
        </xdr:cNvSpPr>
      </xdr:nvSpPr>
      <xdr:spPr>
        <a:xfrm>
          <a:off x="2505075" y="3108483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1828800"/>
    <xdr:sp fLocksText="0">
      <xdr:nvSpPr>
        <xdr:cNvPr id="827" name="Text Box 17"/>
        <xdr:cNvSpPr txBox="1">
          <a:spLocks noChangeArrowheads="1"/>
        </xdr:cNvSpPr>
      </xdr:nvSpPr>
      <xdr:spPr>
        <a:xfrm>
          <a:off x="2505075" y="31244857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1828800"/>
    <xdr:sp fLocksText="0">
      <xdr:nvSpPr>
        <xdr:cNvPr id="828" name="Text Box 18"/>
        <xdr:cNvSpPr txBox="1">
          <a:spLocks noChangeArrowheads="1"/>
        </xdr:cNvSpPr>
      </xdr:nvSpPr>
      <xdr:spPr>
        <a:xfrm>
          <a:off x="2505075" y="31244857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1828800"/>
    <xdr:sp fLocksText="0">
      <xdr:nvSpPr>
        <xdr:cNvPr id="829" name="Text Box 19"/>
        <xdr:cNvSpPr txBox="1">
          <a:spLocks noChangeArrowheads="1"/>
        </xdr:cNvSpPr>
      </xdr:nvSpPr>
      <xdr:spPr>
        <a:xfrm>
          <a:off x="2505075" y="31244857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1828800"/>
    <xdr:sp fLocksText="0">
      <xdr:nvSpPr>
        <xdr:cNvPr id="830" name="Text Box 20"/>
        <xdr:cNvSpPr txBox="1">
          <a:spLocks noChangeArrowheads="1"/>
        </xdr:cNvSpPr>
      </xdr:nvSpPr>
      <xdr:spPr>
        <a:xfrm>
          <a:off x="2505075" y="31244857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1" name="Text Box 1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2" name="Text Box 2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3" name="Text Box 3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4" name="Text Box 4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5" name="Text Box 17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6" name="Text Box 18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7" name="Text Box 19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542</xdr:row>
      <xdr:rowOff>0</xdr:rowOff>
    </xdr:from>
    <xdr:ext cx="0" cy="66675"/>
    <xdr:sp fLocksText="0">
      <xdr:nvSpPr>
        <xdr:cNvPr id="838" name="Text Box 20"/>
        <xdr:cNvSpPr txBox="1">
          <a:spLocks noChangeArrowheads="1"/>
        </xdr:cNvSpPr>
      </xdr:nvSpPr>
      <xdr:spPr>
        <a:xfrm>
          <a:off x="2505075" y="3124485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200025"/>
    <xdr:sp fLocksText="0">
      <xdr:nvSpPr>
        <xdr:cNvPr id="839" name="Text Box 17"/>
        <xdr:cNvSpPr txBox="1">
          <a:spLocks noChangeArrowheads="1"/>
        </xdr:cNvSpPr>
      </xdr:nvSpPr>
      <xdr:spPr>
        <a:xfrm>
          <a:off x="2505075" y="314848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200025"/>
    <xdr:sp fLocksText="0">
      <xdr:nvSpPr>
        <xdr:cNvPr id="840" name="Text Box 18"/>
        <xdr:cNvSpPr txBox="1">
          <a:spLocks noChangeArrowheads="1"/>
        </xdr:cNvSpPr>
      </xdr:nvSpPr>
      <xdr:spPr>
        <a:xfrm>
          <a:off x="2505075" y="314848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200025"/>
    <xdr:sp fLocksText="0">
      <xdr:nvSpPr>
        <xdr:cNvPr id="841" name="Text Box 19"/>
        <xdr:cNvSpPr txBox="1">
          <a:spLocks noChangeArrowheads="1"/>
        </xdr:cNvSpPr>
      </xdr:nvSpPr>
      <xdr:spPr>
        <a:xfrm>
          <a:off x="2505075" y="314848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200025"/>
    <xdr:sp fLocksText="0">
      <xdr:nvSpPr>
        <xdr:cNvPr id="842" name="Text Box 20"/>
        <xdr:cNvSpPr txBox="1">
          <a:spLocks noChangeArrowheads="1"/>
        </xdr:cNvSpPr>
      </xdr:nvSpPr>
      <xdr:spPr>
        <a:xfrm>
          <a:off x="2505075" y="314848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3" name="Text Box 1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4" name="Text Box 2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5" name="Text Box 3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6" name="Text Box 4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7" name="Text Box 17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8" name="Text Box 18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49" name="Text Box 19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548</xdr:row>
      <xdr:rowOff>0</xdr:rowOff>
    </xdr:from>
    <xdr:ext cx="0" cy="19050"/>
    <xdr:sp fLocksText="0">
      <xdr:nvSpPr>
        <xdr:cNvPr id="850" name="Text Box 20"/>
        <xdr:cNvSpPr txBox="1">
          <a:spLocks noChangeArrowheads="1"/>
        </xdr:cNvSpPr>
      </xdr:nvSpPr>
      <xdr:spPr>
        <a:xfrm>
          <a:off x="2505075" y="314848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2028825"/>
    <xdr:sp fLocksText="0">
      <xdr:nvSpPr>
        <xdr:cNvPr id="851" name="Text Box 17"/>
        <xdr:cNvSpPr txBox="1">
          <a:spLocks noChangeArrowheads="1"/>
        </xdr:cNvSpPr>
      </xdr:nvSpPr>
      <xdr:spPr>
        <a:xfrm>
          <a:off x="2505075" y="318049275"/>
          <a:ext cx="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2028825"/>
    <xdr:sp fLocksText="0">
      <xdr:nvSpPr>
        <xdr:cNvPr id="852" name="Text Box 18"/>
        <xdr:cNvSpPr txBox="1">
          <a:spLocks noChangeArrowheads="1"/>
        </xdr:cNvSpPr>
      </xdr:nvSpPr>
      <xdr:spPr>
        <a:xfrm>
          <a:off x="2505075" y="318049275"/>
          <a:ext cx="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2028825"/>
    <xdr:sp fLocksText="0">
      <xdr:nvSpPr>
        <xdr:cNvPr id="853" name="Text Box 19"/>
        <xdr:cNvSpPr txBox="1">
          <a:spLocks noChangeArrowheads="1"/>
        </xdr:cNvSpPr>
      </xdr:nvSpPr>
      <xdr:spPr>
        <a:xfrm>
          <a:off x="2505075" y="318049275"/>
          <a:ext cx="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2028825"/>
    <xdr:sp fLocksText="0">
      <xdr:nvSpPr>
        <xdr:cNvPr id="854" name="Text Box 20"/>
        <xdr:cNvSpPr txBox="1">
          <a:spLocks noChangeArrowheads="1"/>
        </xdr:cNvSpPr>
      </xdr:nvSpPr>
      <xdr:spPr>
        <a:xfrm>
          <a:off x="2505075" y="318049275"/>
          <a:ext cx="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55" name="Text Box 1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56" name="Text Box 2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57" name="Text Box 3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58" name="Text Box 4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59" name="Text Box 17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60" name="Text Box 18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61" name="Text Box 19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553</xdr:row>
      <xdr:rowOff>0</xdr:rowOff>
    </xdr:from>
    <xdr:ext cx="0" cy="66675"/>
    <xdr:sp fLocksText="0">
      <xdr:nvSpPr>
        <xdr:cNvPr id="862" name="Text Box 20"/>
        <xdr:cNvSpPr txBox="1">
          <a:spLocks noChangeArrowheads="1"/>
        </xdr:cNvSpPr>
      </xdr:nvSpPr>
      <xdr:spPr>
        <a:xfrm>
          <a:off x="2505075" y="3180492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3419475"/>
    <xdr:sp fLocksText="0">
      <xdr:nvSpPr>
        <xdr:cNvPr id="863" name="Text Box 17"/>
        <xdr:cNvSpPr txBox="1">
          <a:spLocks noChangeArrowheads="1"/>
        </xdr:cNvSpPr>
      </xdr:nvSpPr>
      <xdr:spPr>
        <a:xfrm>
          <a:off x="2505075" y="322049775"/>
          <a:ext cx="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3419475"/>
    <xdr:sp fLocksText="0">
      <xdr:nvSpPr>
        <xdr:cNvPr id="864" name="Text Box 18"/>
        <xdr:cNvSpPr txBox="1">
          <a:spLocks noChangeArrowheads="1"/>
        </xdr:cNvSpPr>
      </xdr:nvSpPr>
      <xdr:spPr>
        <a:xfrm>
          <a:off x="2505075" y="322049775"/>
          <a:ext cx="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3419475"/>
    <xdr:sp fLocksText="0">
      <xdr:nvSpPr>
        <xdr:cNvPr id="865" name="Text Box 19"/>
        <xdr:cNvSpPr txBox="1">
          <a:spLocks noChangeArrowheads="1"/>
        </xdr:cNvSpPr>
      </xdr:nvSpPr>
      <xdr:spPr>
        <a:xfrm>
          <a:off x="2505075" y="322049775"/>
          <a:ext cx="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3419475"/>
    <xdr:sp fLocksText="0">
      <xdr:nvSpPr>
        <xdr:cNvPr id="866" name="Text Box 20"/>
        <xdr:cNvSpPr txBox="1">
          <a:spLocks noChangeArrowheads="1"/>
        </xdr:cNvSpPr>
      </xdr:nvSpPr>
      <xdr:spPr>
        <a:xfrm>
          <a:off x="2505075" y="322049775"/>
          <a:ext cx="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67" name="Text Box 1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68" name="Text Box 2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69" name="Text Box 3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70" name="Text Box 4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71" name="Text Box 17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72" name="Text Box 18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73" name="Text Box 19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558</xdr:row>
      <xdr:rowOff>0</xdr:rowOff>
    </xdr:from>
    <xdr:ext cx="0" cy="66675"/>
    <xdr:sp fLocksText="0">
      <xdr:nvSpPr>
        <xdr:cNvPr id="874" name="Text Box 20"/>
        <xdr:cNvSpPr txBox="1">
          <a:spLocks noChangeArrowheads="1"/>
        </xdr:cNvSpPr>
      </xdr:nvSpPr>
      <xdr:spPr>
        <a:xfrm>
          <a:off x="2505075" y="3220497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771525"/>
    <xdr:sp fLocksText="0">
      <xdr:nvSpPr>
        <xdr:cNvPr id="875" name="Text Box 17"/>
        <xdr:cNvSpPr txBox="1">
          <a:spLocks noChangeArrowheads="1"/>
        </xdr:cNvSpPr>
      </xdr:nvSpPr>
      <xdr:spPr>
        <a:xfrm>
          <a:off x="2505075" y="3262503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771525"/>
    <xdr:sp fLocksText="0">
      <xdr:nvSpPr>
        <xdr:cNvPr id="876" name="Text Box 18"/>
        <xdr:cNvSpPr txBox="1">
          <a:spLocks noChangeArrowheads="1"/>
        </xdr:cNvSpPr>
      </xdr:nvSpPr>
      <xdr:spPr>
        <a:xfrm>
          <a:off x="2505075" y="3262503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771525"/>
    <xdr:sp fLocksText="0">
      <xdr:nvSpPr>
        <xdr:cNvPr id="877" name="Text Box 19"/>
        <xdr:cNvSpPr txBox="1">
          <a:spLocks noChangeArrowheads="1"/>
        </xdr:cNvSpPr>
      </xdr:nvSpPr>
      <xdr:spPr>
        <a:xfrm>
          <a:off x="2505075" y="3262503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771525"/>
    <xdr:sp fLocksText="0">
      <xdr:nvSpPr>
        <xdr:cNvPr id="878" name="Text Box 20"/>
        <xdr:cNvSpPr txBox="1">
          <a:spLocks noChangeArrowheads="1"/>
        </xdr:cNvSpPr>
      </xdr:nvSpPr>
      <xdr:spPr>
        <a:xfrm>
          <a:off x="2505075" y="3262503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79" name="Text Box 1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0" name="Text Box 2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1" name="Text Box 3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2" name="Text Box 4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3" name="Text Box 17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4" name="Text Box 18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5" name="Text Box 19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563</xdr:row>
      <xdr:rowOff>0</xdr:rowOff>
    </xdr:from>
    <xdr:ext cx="0" cy="57150"/>
    <xdr:sp fLocksText="0">
      <xdr:nvSpPr>
        <xdr:cNvPr id="886" name="Text Box 20"/>
        <xdr:cNvSpPr txBox="1">
          <a:spLocks noChangeArrowheads="1"/>
        </xdr:cNvSpPr>
      </xdr:nvSpPr>
      <xdr:spPr>
        <a:xfrm>
          <a:off x="2505075" y="326250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5286375"/>
    <xdr:sp fLocksText="0">
      <xdr:nvSpPr>
        <xdr:cNvPr id="887" name="Text Box 17"/>
        <xdr:cNvSpPr txBox="1">
          <a:spLocks noChangeArrowheads="1"/>
        </xdr:cNvSpPr>
      </xdr:nvSpPr>
      <xdr:spPr>
        <a:xfrm>
          <a:off x="2505075" y="329850750"/>
          <a:ext cx="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5286375"/>
    <xdr:sp fLocksText="0">
      <xdr:nvSpPr>
        <xdr:cNvPr id="888" name="Text Box 18"/>
        <xdr:cNvSpPr txBox="1">
          <a:spLocks noChangeArrowheads="1"/>
        </xdr:cNvSpPr>
      </xdr:nvSpPr>
      <xdr:spPr>
        <a:xfrm>
          <a:off x="2505075" y="329850750"/>
          <a:ext cx="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5286375"/>
    <xdr:sp fLocksText="0">
      <xdr:nvSpPr>
        <xdr:cNvPr id="889" name="Text Box 19"/>
        <xdr:cNvSpPr txBox="1">
          <a:spLocks noChangeArrowheads="1"/>
        </xdr:cNvSpPr>
      </xdr:nvSpPr>
      <xdr:spPr>
        <a:xfrm>
          <a:off x="2505075" y="329850750"/>
          <a:ext cx="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5286375"/>
    <xdr:sp fLocksText="0">
      <xdr:nvSpPr>
        <xdr:cNvPr id="890" name="Text Box 20"/>
        <xdr:cNvSpPr txBox="1">
          <a:spLocks noChangeArrowheads="1"/>
        </xdr:cNvSpPr>
      </xdr:nvSpPr>
      <xdr:spPr>
        <a:xfrm>
          <a:off x="2505075" y="329850750"/>
          <a:ext cx="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1" name="Text Box 1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2" name="Text Box 2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3" name="Text Box 3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4" name="Text Box 4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5" name="Text Box 17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6" name="Text Box 18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7" name="Text Box 19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568</xdr:row>
      <xdr:rowOff>0</xdr:rowOff>
    </xdr:from>
    <xdr:ext cx="0" cy="133350"/>
    <xdr:sp fLocksText="0">
      <xdr:nvSpPr>
        <xdr:cNvPr id="898" name="Text Box 20"/>
        <xdr:cNvSpPr txBox="1">
          <a:spLocks noChangeArrowheads="1"/>
        </xdr:cNvSpPr>
      </xdr:nvSpPr>
      <xdr:spPr>
        <a:xfrm>
          <a:off x="2505075" y="32985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4762500"/>
    <xdr:sp fLocksText="0">
      <xdr:nvSpPr>
        <xdr:cNvPr id="899" name="Text Box 17"/>
        <xdr:cNvSpPr txBox="1">
          <a:spLocks noChangeArrowheads="1"/>
        </xdr:cNvSpPr>
      </xdr:nvSpPr>
      <xdr:spPr>
        <a:xfrm>
          <a:off x="2505075" y="334051275"/>
          <a:ext cx="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4762500"/>
    <xdr:sp fLocksText="0">
      <xdr:nvSpPr>
        <xdr:cNvPr id="900" name="Text Box 18"/>
        <xdr:cNvSpPr txBox="1">
          <a:spLocks noChangeArrowheads="1"/>
        </xdr:cNvSpPr>
      </xdr:nvSpPr>
      <xdr:spPr>
        <a:xfrm>
          <a:off x="2505075" y="334051275"/>
          <a:ext cx="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4762500"/>
    <xdr:sp fLocksText="0">
      <xdr:nvSpPr>
        <xdr:cNvPr id="901" name="Text Box 19"/>
        <xdr:cNvSpPr txBox="1">
          <a:spLocks noChangeArrowheads="1"/>
        </xdr:cNvSpPr>
      </xdr:nvSpPr>
      <xdr:spPr>
        <a:xfrm>
          <a:off x="2505075" y="334051275"/>
          <a:ext cx="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4762500"/>
    <xdr:sp fLocksText="0">
      <xdr:nvSpPr>
        <xdr:cNvPr id="902" name="Text Box 20"/>
        <xdr:cNvSpPr txBox="1">
          <a:spLocks noChangeArrowheads="1"/>
        </xdr:cNvSpPr>
      </xdr:nvSpPr>
      <xdr:spPr>
        <a:xfrm>
          <a:off x="2505075" y="334051275"/>
          <a:ext cx="0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3" name="Text Box 1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4" name="Text Box 2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7" name="Text Box 17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8" name="Text Box 18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09" name="Text Box 19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573</xdr:row>
      <xdr:rowOff>0</xdr:rowOff>
    </xdr:from>
    <xdr:ext cx="0" cy="200025"/>
    <xdr:sp fLocksText="0">
      <xdr:nvSpPr>
        <xdr:cNvPr id="910" name="Text Box 20"/>
        <xdr:cNvSpPr txBox="1">
          <a:spLocks noChangeArrowheads="1"/>
        </xdr:cNvSpPr>
      </xdr:nvSpPr>
      <xdr:spPr>
        <a:xfrm>
          <a:off x="2505075" y="3340512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981325"/>
    <xdr:sp fLocksText="0">
      <xdr:nvSpPr>
        <xdr:cNvPr id="911" name="Text Box 17"/>
        <xdr:cNvSpPr txBox="1">
          <a:spLocks noChangeArrowheads="1"/>
        </xdr:cNvSpPr>
      </xdr:nvSpPr>
      <xdr:spPr>
        <a:xfrm>
          <a:off x="2505075" y="335051400"/>
          <a:ext cx="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981325"/>
    <xdr:sp fLocksText="0">
      <xdr:nvSpPr>
        <xdr:cNvPr id="912" name="Text Box 18"/>
        <xdr:cNvSpPr txBox="1">
          <a:spLocks noChangeArrowheads="1"/>
        </xdr:cNvSpPr>
      </xdr:nvSpPr>
      <xdr:spPr>
        <a:xfrm>
          <a:off x="2505075" y="335051400"/>
          <a:ext cx="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981325"/>
    <xdr:sp fLocksText="0">
      <xdr:nvSpPr>
        <xdr:cNvPr id="913" name="Text Box 19"/>
        <xdr:cNvSpPr txBox="1">
          <a:spLocks noChangeArrowheads="1"/>
        </xdr:cNvSpPr>
      </xdr:nvSpPr>
      <xdr:spPr>
        <a:xfrm>
          <a:off x="2505075" y="335051400"/>
          <a:ext cx="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981325"/>
    <xdr:sp fLocksText="0">
      <xdr:nvSpPr>
        <xdr:cNvPr id="914" name="Text Box 20"/>
        <xdr:cNvSpPr txBox="1">
          <a:spLocks noChangeArrowheads="1"/>
        </xdr:cNvSpPr>
      </xdr:nvSpPr>
      <xdr:spPr>
        <a:xfrm>
          <a:off x="2505075" y="335051400"/>
          <a:ext cx="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16" name="Text Box 2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17" name="Text Box 3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18" name="Text Box 4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19" name="Text Box 17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20" name="Text Box 18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21" name="Text Box 19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575</xdr:row>
      <xdr:rowOff>0</xdr:rowOff>
    </xdr:from>
    <xdr:ext cx="0" cy="200025"/>
    <xdr:sp fLocksText="0">
      <xdr:nvSpPr>
        <xdr:cNvPr id="922" name="Text Box 20"/>
        <xdr:cNvSpPr txBox="1">
          <a:spLocks noChangeArrowheads="1"/>
        </xdr:cNvSpPr>
      </xdr:nvSpPr>
      <xdr:spPr>
        <a:xfrm>
          <a:off x="2505075" y="335051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3228975"/>
    <xdr:sp fLocksText="0">
      <xdr:nvSpPr>
        <xdr:cNvPr id="923" name="Text Box 17"/>
        <xdr:cNvSpPr txBox="1">
          <a:spLocks noChangeArrowheads="1"/>
        </xdr:cNvSpPr>
      </xdr:nvSpPr>
      <xdr:spPr>
        <a:xfrm>
          <a:off x="2505075" y="33605152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3228975"/>
    <xdr:sp fLocksText="0">
      <xdr:nvSpPr>
        <xdr:cNvPr id="924" name="Text Box 18"/>
        <xdr:cNvSpPr txBox="1">
          <a:spLocks noChangeArrowheads="1"/>
        </xdr:cNvSpPr>
      </xdr:nvSpPr>
      <xdr:spPr>
        <a:xfrm>
          <a:off x="2505075" y="33605152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3228975"/>
    <xdr:sp fLocksText="0">
      <xdr:nvSpPr>
        <xdr:cNvPr id="925" name="Text Box 19"/>
        <xdr:cNvSpPr txBox="1">
          <a:spLocks noChangeArrowheads="1"/>
        </xdr:cNvSpPr>
      </xdr:nvSpPr>
      <xdr:spPr>
        <a:xfrm>
          <a:off x="2505075" y="33605152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3228975"/>
    <xdr:sp fLocksText="0">
      <xdr:nvSpPr>
        <xdr:cNvPr id="926" name="Text Box 20"/>
        <xdr:cNvSpPr txBox="1">
          <a:spLocks noChangeArrowheads="1"/>
        </xdr:cNvSpPr>
      </xdr:nvSpPr>
      <xdr:spPr>
        <a:xfrm>
          <a:off x="2505075" y="336051525"/>
          <a:ext cx="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27" name="Text Box 1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28" name="Text Box 2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29" name="Text Box 3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30" name="Text Box 4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31" name="Text Box 17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32" name="Text Box 18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33" name="Text Box 19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577</xdr:row>
      <xdr:rowOff>0</xdr:rowOff>
    </xdr:from>
    <xdr:ext cx="0" cy="133350"/>
    <xdr:sp fLocksText="0">
      <xdr:nvSpPr>
        <xdr:cNvPr id="934" name="Text Box 20"/>
        <xdr:cNvSpPr txBox="1">
          <a:spLocks noChangeArrowheads="1"/>
        </xdr:cNvSpPr>
      </xdr:nvSpPr>
      <xdr:spPr>
        <a:xfrm>
          <a:off x="2505075" y="336051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3971925"/>
    <xdr:sp fLocksText="0">
      <xdr:nvSpPr>
        <xdr:cNvPr id="935" name="Text Box 17"/>
        <xdr:cNvSpPr txBox="1">
          <a:spLocks noChangeArrowheads="1"/>
        </xdr:cNvSpPr>
      </xdr:nvSpPr>
      <xdr:spPr>
        <a:xfrm>
          <a:off x="2505075" y="336851625"/>
          <a:ext cx="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3971925"/>
    <xdr:sp fLocksText="0">
      <xdr:nvSpPr>
        <xdr:cNvPr id="936" name="Text Box 18"/>
        <xdr:cNvSpPr txBox="1">
          <a:spLocks noChangeArrowheads="1"/>
        </xdr:cNvSpPr>
      </xdr:nvSpPr>
      <xdr:spPr>
        <a:xfrm>
          <a:off x="2505075" y="336851625"/>
          <a:ext cx="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3971925"/>
    <xdr:sp fLocksText="0">
      <xdr:nvSpPr>
        <xdr:cNvPr id="937" name="Text Box 19"/>
        <xdr:cNvSpPr txBox="1">
          <a:spLocks noChangeArrowheads="1"/>
        </xdr:cNvSpPr>
      </xdr:nvSpPr>
      <xdr:spPr>
        <a:xfrm>
          <a:off x="2505075" y="336851625"/>
          <a:ext cx="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3971925"/>
    <xdr:sp fLocksText="0">
      <xdr:nvSpPr>
        <xdr:cNvPr id="938" name="Text Box 20"/>
        <xdr:cNvSpPr txBox="1">
          <a:spLocks noChangeArrowheads="1"/>
        </xdr:cNvSpPr>
      </xdr:nvSpPr>
      <xdr:spPr>
        <a:xfrm>
          <a:off x="2505075" y="336851625"/>
          <a:ext cx="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39" name="Text Box 1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0" name="Text Box 2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1" name="Text Box 3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2" name="Text Box 4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3" name="Text Box 17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4" name="Text Box 18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5" name="Text Box 19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579</xdr:row>
      <xdr:rowOff>0</xdr:rowOff>
    </xdr:from>
    <xdr:ext cx="0" cy="266700"/>
    <xdr:sp fLocksText="0">
      <xdr:nvSpPr>
        <xdr:cNvPr id="946" name="Text Box 20"/>
        <xdr:cNvSpPr txBox="1">
          <a:spLocks noChangeArrowheads="1"/>
        </xdr:cNvSpPr>
      </xdr:nvSpPr>
      <xdr:spPr>
        <a:xfrm>
          <a:off x="2505075" y="336851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4410075"/>
    <xdr:sp fLocksText="0">
      <xdr:nvSpPr>
        <xdr:cNvPr id="947" name="Text Box 17"/>
        <xdr:cNvSpPr txBox="1">
          <a:spLocks noChangeArrowheads="1"/>
        </xdr:cNvSpPr>
      </xdr:nvSpPr>
      <xdr:spPr>
        <a:xfrm>
          <a:off x="2505075" y="372256050"/>
          <a:ext cx="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4410075"/>
    <xdr:sp fLocksText="0">
      <xdr:nvSpPr>
        <xdr:cNvPr id="948" name="Text Box 18"/>
        <xdr:cNvSpPr txBox="1">
          <a:spLocks noChangeArrowheads="1"/>
        </xdr:cNvSpPr>
      </xdr:nvSpPr>
      <xdr:spPr>
        <a:xfrm>
          <a:off x="2505075" y="372256050"/>
          <a:ext cx="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4410075"/>
    <xdr:sp fLocksText="0">
      <xdr:nvSpPr>
        <xdr:cNvPr id="949" name="Text Box 19"/>
        <xdr:cNvSpPr txBox="1">
          <a:spLocks noChangeArrowheads="1"/>
        </xdr:cNvSpPr>
      </xdr:nvSpPr>
      <xdr:spPr>
        <a:xfrm>
          <a:off x="2505075" y="372256050"/>
          <a:ext cx="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4410075"/>
    <xdr:sp fLocksText="0">
      <xdr:nvSpPr>
        <xdr:cNvPr id="950" name="Text Box 20"/>
        <xdr:cNvSpPr txBox="1">
          <a:spLocks noChangeArrowheads="1"/>
        </xdr:cNvSpPr>
      </xdr:nvSpPr>
      <xdr:spPr>
        <a:xfrm>
          <a:off x="2505075" y="372256050"/>
          <a:ext cx="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1" name="Text Box 1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2" name="Text Box 2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3" name="Text Box 3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4" name="Text Box 4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5" name="Text Box 17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6" name="Text Box 18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7" name="Text Box 19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650</xdr:row>
      <xdr:rowOff>0</xdr:rowOff>
    </xdr:from>
    <xdr:ext cx="0" cy="266700"/>
    <xdr:sp fLocksText="0">
      <xdr:nvSpPr>
        <xdr:cNvPr id="958" name="Text Box 20"/>
        <xdr:cNvSpPr txBox="1">
          <a:spLocks noChangeArrowheads="1"/>
        </xdr:cNvSpPr>
      </xdr:nvSpPr>
      <xdr:spPr>
        <a:xfrm>
          <a:off x="2505075" y="3722560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59" name="Text Box 1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0" name="Text Box 2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1" name="Text Box 3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2" name="Text Box 4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3" name="Text Box 17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4" name="Text Box 18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5" name="Text Box 19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652</xdr:row>
      <xdr:rowOff>0</xdr:rowOff>
    </xdr:from>
    <xdr:ext cx="0" cy="133350"/>
    <xdr:sp fLocksText="0">
      <xdr:nvSpPr>
        <xdr:cNvPr id="966" name="Text Box 20"/>
        <xdr:cNvSpPr txBox="1">
          <a:spLocks noChangeArrowheads="1"/>
        </xdr:cNvSpPr>
      </xdr:nvSpPr>
      <xdr:spPr>
        <a:xfrm>
          <a:off x="2505075" y="3730561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67" name="Text Box 1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68" name="Text Box 2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69" name="Text Box 3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70" name="Text Box 4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71" name="Text Box 17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72" name="Text Box 18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73" name="Text Box 19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663</xdr:row>
      <xdr:rowOff>0</xdr:rowOff>
    </xdr:from>
    <xdr:ext cx="0" cy="38100"/>
    <xdr:sp fLocksText="0">
      <xdr:nvSpPr>
        <xdr:cNvPr id="974" name="Text Box 20"/>
        <xdr:cNvSpPr txBox="1">
          <a:spLocks noChangeArrowheads="1"/>
        </xdr:cNvSpPr>
      </xdr:nvSpPr>
      <xdr:spPr>
        <a:xfrm>
          <a:off x="2505075" y="3792569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487</xdr:row>
      <xdr:rowOff>0</xdr:rowOff>
    </xdr:from>
    <xdr:ext cx="0" cy="2847975"/>
    <xdr:sp fLocksText="0">
      <xdr:nvSpPr>
        <xdr:cNvPr id="975" name="Text Box 1" hidden="1"/>
        <xdr:cNvSpPr txBox="1">
          <a:spLocks noChangeArrowheads="1"/>
        </xdr:cNvSpPr>
      </xdr:nvSpPr>
      <xdr:spPr>
        <a:xfrm>
          <a:off x="2505075" y="277044150"/>
          <a:ext cx="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487</xdr:row>
      <xdr:rowOff>0</xdr:rowOff>
    </xdr:from>
    <xdr:ext cx="0" cy="2847975"/>
    <xdr:sp fLocksText="0">
      <xdr:nvSpPr>
        <xdr:cNvPr id="976" name="Text Box 1" hidden="1"/>
        <xdr:cNvSpPr txBox="1">
          <a:spLocks noChangeArrowheads="1"/>
        </xdr:cNvSpPr>
      </xdr:nvSpPr>
      <xdr:spPr>
        <a:xfrm>
          <a:off x="2505075" y="277044150"/>
          <a:ext cx="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487</xdr:row>
      <xdr:rowOff>0</xdr:rowOff>
    </xdr:from>
    <xdr:ext cx="0" cy="2847975"/>
    <xdr:sp fLocksText="0">
      <xdr:nvSpPr>
        <xdr:cNvPr id="977" name="Text Box 1" hidden="1"/>
        <xdr:cNvSpPr txBox="1">
          <a:spLocks noChangeArrowheads="1"/>
        </xdr:cNvSpPr>
      </xdr:nvSpPr>
      <xdr:spPr>
        <a:xfrm>
          <a:off x="2505075" y="277044150"/>
          <a:ext cx="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487</xdr:row>
      <xdr:rowOff>0</xdr:rowOff>
    </xdr:from>
    <xdr:ext cx="0" cy="2847975"/>
    <xdr:sp fLocksText="0">
      <xdr:nvSpPr>
        <xdr:cNvPr id="978" name="Text Box 1" hidden="1"/>
        <xdr:cNvSpPr txBox="1">
          <a:spLocks noChangeArrowheads="1"/>
        </xdr:cNvSpPr>
      </xdr:nvSpPr>
      <xdr:spPr>
        <a:xfrm>
          <a:off x="2505075" y="277044150"/>
          <a:ext cx="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487</xdr:row>
      <xdr:rowOff>0</xdr:rowOff>
    </xdr:from>
    <xdr:ext cx="0" cy="2847975"/>
    <xdr:sp fLocksText="0">
      <xdr:nvSpPr>
        <xdr:cNvPr id="979" name="Text Box 1" hidden="1"/>
        <xdr:cNvSpPr txBox="1">
          <a:spLocks noChangeArrowheads="1"/>
        </xdr:cNvSpPr>
      </xdr:nvSpPr>
      <xdr:spPr>
        <a:xfrm>
          <a:off x="2505075" y="277044150"/>
          <a:ext cx="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0" name="Text Box 1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1" name="Text Box 2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2" name="Text Box 3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3" name="Text Box 4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4" name="Text Box 17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5" name="Text Box 18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6" name="Text Box 19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488</xdr:row>
      <xdr:rowOff>0</xdr:rowOff>
    </xdr:from>
    <xdr:ext cx="0" cy="600075"/>
    <xdr:sp fLocksText="0">
      <xdr:nvSpPr>
        <xdr:cNvPr id="987" name="Text Box 20"/>
        <xdr:cNvSpPr txBox="1">
          <a:spLocks noChangeArrowheads="1"/>
        </xdr:cNvSpPr>
      </xdr:nvSpPr>
      <xdr:spPr>
        <a:xfrm>
          <a:off x="2505075" y="27844432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2486025"/>
    <xdr:sp fLocksText="0">
      <xdr:nvSpPr>
        <xdr:cNvPr id="988" name="Text Box 17"/>
        <xdr:cNvSpPr txBox="1">
          <a:spLocks noChangeArrowheads="1"/>
        </xdr:cNvSpPr>
      </xdr:nvSpPr>
      <xdr:spPr>
        <a:xfrm>
          <a:off x="2505075" y="390467850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2486025"/>
    <xdr:sp fLocksText="0">
      <xdr:nvSpPr>
        <xdr:cNvPr id="989" name="Text Box 18"/>
        <xdr:cNvSpPr txBox="1">
          <a:spLocks noChangeArrowheads="1"/>
        </xdr:cNvSpPr>
      </xdr:nvSpPr>
      <xdr:spPr>
        <a:xfrm>
          <a:off x="2505075" y="390467850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2486025"/>
    <xdr:sp fLocksText="0">
      <xdr:nvSpPr>
        <xdr:cNvPr id="990" name="Text Box 19"/>
        <xdr:cNvSpPr txBox="1">
          <a:spLocks noChangeArrowheads="1"/>
        </xdr:cNvSpPr>
      </xdr:nvSpPr>
      <xdr:spPr>
        <a:xfrm>
          <a:off x="2505075" y="390467850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2486025"/>
    <xdr:sp fLocksText="0">
      <xdr:nvSpPr>
        <xdr:cNvPr id="991" name="Text Box 20"/>
        <xdr:cNvSpPr txBox="1">
          <a:spLocks noChangeArrowheads="1"/>
        </xdr:cNvSpPr>
      </xdr:nvSpPr>
      <xdr:spPr>
        <a:xfrm>
          <a:off x="2505075" y="390467850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2" name="Text Box 1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3" name="Text Box 2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4" name="Text Box 3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5" name="Text Box 4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6" name="Text Box 17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7" name="Text Box 18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8" name="Text Box 19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680</xdr:row>
      <xdr:rowOff>0</xdr:rowOff>
    </xdr:from>
    <xdr:ext cx="0" cy="133350"/>
    <xdr:sp fLocksText="0">
      <xdr:nvSpPr>
        <xdr:cNvPr id="999" name="Text Box 20"/>
        <xdr:cNvSpPr txBox="1">
          <a:spLocks noChangeArrowheads="1"/>
        </xdr:cNvSpPr>
      </xdr:nvSpPr>
      <xdr:spPr>
        <a:xfrm>
          <a:off x="2505075" y="390467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0" name="Text Box 1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1" name="Text Box 2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2" name="Text Box 3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3" name="Text Box 4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4" name="Text Box 17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5" name="Text Box 18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6" name="Text Box 19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671</xdr:row>
      <xdr:rowOff>0</xdr:rowOff>
    </xdr:from>
    <xdr:ext cx="0" cy="1038225"/>
    <xdr:sp fLocksText="0">
      <xdr:nvSpPr>
        <xdr:cNvPr id="1007" name="Text Box 20"/>
        <xdr:cNvSpPr txBox="1">
          <a:spLocks noChangeArrowheads="1"/>
        </xdr:cNvSpPr>
      </xdr:nvSpPr>
      <xdr:spPr>
        <a:xfrm>
          <a:off x="2505075" y="384257550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08" name="Text Box 1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09" name="Text Box 2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0" name="Text Box 3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1" name="Text Box 4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2" name="Text Box 17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3" name="Text Box 18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4" name="Text Box 19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678</xdr:row>
      <xdr:rowOff>0</xdr:rowOff>
    </xdr:from>
    <xdr:ext cx="0" cy="581025"/>
    <xdr:sp fLocksText="0">
      <xdr:nvSpPr>
        <xdr:cNvPr id="1015" name="Text Box 20"/>
        <xdr:cNvSpPr txBox="1">
          <a:spLocks noChangeArrowheads="1"/>
        </xdr:cNvSpPr>
      </xdr:nvSpPr>
      <xdr:spPr>
        <a:xfrm>
          <a:off x="2505075" y="389058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81100"/>
    <xdr:sp fLocksText="0">
      <xdr:nvSpPr>
        <xdr:cNvPr id="1016" name="Text Box 17"/>
        <xdr:cNvSpPr txBox="1">
          <a:spLocks noChangeArrowheads="1"/>
        </xdr:cNvSpPr>
      </xdr:nvSpPr>
      <xdr:spPr>
        <a:xfrm>
          <a:off x="2505075" y="4922329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81100"/>
    <xdr:sp fLocksText="0">
      <xdr:nvSpPr>
        <xdr:cNvPr id="1017" name="Text Box 18"/>
        <xdr:cNvSpPr txBox="1">
          <a:spLocks noChangeArrowheads="1"/>
        </xdr:cNvSpPr>
      </xdr:nvSpPr>
      <xdr:spPr>
        <a:xfrm>
          <a:off x="2505075" y="4922329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81100"/>
    <xdr:sp fLocksText="0">
      <xdr:nvSpPr>
        <xdr:cNvPr id="1018" name="Text Box 19"/>
        <xdr:cNvSpPr txBox="1">
          <a:spLocks noChangeArrowheads="1"/>
        </xdr:cNvSpPr>
      </xdr:nvSpPr>
      <xdr:spPr>
        <a:xfrm>
          <a:off x="2505075" y="4922329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81100"/>
    <xdr:sp fLocksText="0">
      <xdr:nvSpPr>
        <xdr:cNvPr id="1019" name="Text Box 20"/>
        <xdr:cNvSpPr txBox="1">
          <a:spLocks noChangeArrowheads="1"/>
        </xdr:cNvSpPr>
      </xdr:nvSpPr>
      <xdr:spPr>
        <a:xfrm>
          <a:off x="2505075" y="4922329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90625"/>
    <xdr:sp fLocksText="0">
      <xdr:nvSpPr>
        <xdr:cNvPr id="1020" name="Text Box 17"/>
        <xdr:cNvSpPr txBox="1">
          <a:spLocks noChangeArrowheads="1"/>
        </xdr:cNvSpPr>
      </xdr:nvSpPr>
      <xdr:spPr>
        <a:xfrm>
          <a:off x="2505075" y="492232950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90625"/>
    <xdr:sp fLocksText="0">
      <xdr:nvSpPr>
        <xdr:cNvPr id="1021" name="Text Box 18"/>
        <xdr:cNvSpPr txBox="1">
          <a:spLocks noChangeArrowheads="1"/>
        </xdr:cNvSpPr>
      </xdr:nvSpPr>
      <xdr:spPr>
        <a:xfrm>
          <a:off x="2505075" y="492232950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90625"/>
    <xdr:sp fLocksText="0">
      <xdr:nvSpPr>
        <xdr:cNvPr id="1022" name="Text Box 19"/>
        <xdr:cNvSpPr txBox="1">
          <a:spLocks noChangeArrowheads="1"/>
        </xdr:cNvSpPr>
      </xdr:nvSpPr>
      <xdr:spPr>
        <a:xfrm>
          <a:off x="2505075" y="492232950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854</xdr:row>
      <xdr:rowOff>0</xdr:rowOff>
    </xdr:from>
    <xdr:ext cx="0" cy="1190625"/>
    <xdr:sp fLocksText="0">
      <xdr:nvSpPr>
        <xdr:cNvPr id="1023" name="Text Box 20"/>
        <xdr:cNvSpPr txBox="1">
          <a:spLocks noChangeArrowheads="1"/>
        </xdr:cNvSpPr>
      </xdr:nvSpPr>
      <xdr:spPr>
        <a:xfrm>
          <a:off x="2505075" y="492232950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858</xdr:row>
      <xdr:rowOff>0</xdr:rowOff>
    </xdr:from>
    <xdr:ext cx="0" cy="2000250"/>
    <xdr:sp fLocksText="0">
      <xdr:nvSpPr>
        <xdr:cNvPr id="1024" name="Text Box 17"/>
        <xdr:cNvSpPr txBox="1">
          <a:spLocks noChangeArrowheads="1"/>
        </xdr:cNvSpPr>
      </xdr:nvSpPr>
      <xdr:spPr>
        <a:xfrm>
          <a:off x="2505075" y="494166525"/>
          <a:ext cx="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858</xdr:row>
      <xdr:rowOff>0</xdr:rowOff>
    </xdr:from>
    <xdr:ext cx="0" cy="2000250"/>
    <xdr:sp fLocksText="0">
      <xdr:nvSpPr>
        <xdr:cNvPr id="1025" name="Text Box 18"/>
        <xdr:cNvSpPr txBox="1">
          <a:spLocks noChangeArrowheads="1"/>
        </xdr:cNvSpPr>
      </xdr:nvSpPr>
      <xdr:spPr>
        <a:xfrm>
          <a:off x="2505075" y="494166525"/>
          <a:ext cx="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858</xdr:row>
      <xdr:rowOff>0</xdr:rowOff>
    </xdr:from>
    <xdr:ext cx="0" cy="2000250"/>
    <xdr:sp fLocksText="0">
      <xdr:nvSpPr>
        <xdr:cNvPr id="1026" name="Text Box 19"/>
        <xdr:cNvSpPr txBox="1">
          <a:spLocks noChangeArrowheads="1"/>
        </xdr:cNvSpPr>
      </xdr:nvSpPr>
      <xdr:spPr>
        <a:xfrm>
          <a:off x="2505075" y="494166525"/>
          <a:ext cx="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858</xdr:row>
      <xdr:rowOff>0</xdr:rowOff>
    </xdr:from>
    <xdr:ext cx="0" cy="2000250"/>
    <xdr:sp fLocksText="0">
      <xdr:nvSpPr>
        <xdr:cNvPr id="1027" name="Text Box 20"/>
        <xdr:cNvSpPr txBox="1">
          <a:spLocks noChangeArrowheads="1"/>
        </xdr:cNvSpPr>
      </xdr:nvSpPr>
      <xdr:spPr>
        <a:xfrm>
          <a:off x="2505075" y="494166525"/>
          <a:ext cx="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861</xdr:row>
      <xdr:rowOff>0</xdr:rowOff>
    </xdr:from>
    <xdr:ext cx="0" cy="2867025"/>
    <xdr:sp fLocksText="0">
      <xdr:nvSpPr>
        <xdr:cNvPr id="1028" name="Text Box 17"/>
        <xdr:cNvSpPr txBox="1">
          <a:spLocks noChangeArrowheads="1"/>
        </xdr:cNvSpPr>
      </xdr:nvSpPr>
      <xdr:spPr>
        <a:xfrm>
          <a:off x="2505075" y="495595275"/>
          <a:ext cx="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861</xdr:row>
      <xdr:rowOff>0</xdr:rowOff>
    </xdr:from>
    <xdr:ext cx="0" cy="2867025"/>
    <xdr:sp fLocksText="0">
      <xdr:nvSpPr>
        <xdr:cNvPr id="1029" name="Text Box 18"/>
        <xdr:cNvSpPr txBox="1">
          <a:spLocks noChangeArrowheads="1"/>
        </xdr:cNvSpPr>
      </xdr:nvSpPr>
      <xdr:spPr>
        <a:xfrm>
          <a:off x="2505075" y="495595275"/>
          <a:ext cx="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861</xdr:row>
      <xdr:rowOff>0</xdr:rowOff>
    </xdr:from>
    <xdr:ext cx="0" cy="2867025"/>
    <xdr:sp fLocksText="0">
      <xdr:nvSpPr>
        <xdr:cNvPr id="1030" name="Text Box 19"/>
        <xdr:cNvSpPr txBox="1">
          <a:spLocks noChangeArrowheads="1"/>
        </xdr:cNvSpPr>
      </xdr:nvSpPr>
      <xdr:spPr>
        <a:xfrm>
          <a:off x="2505075" y="495595275"/>
          <a:ext cx="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861</xdr:row>
      <xdr:rowOff>0</xdr:rowOff>
    </xdr:from>
    <xdr:ext cx="0" cy="2867025"/>
    <xdr:sp fLocksText="0">
      <xdr:nvSpPr>
        <xdr:cNvPr id="1031" name="Text Box 20"/>
        <xdr:cNvSpPr txBox="1">
          <a:spLocks noChangeArrowheads="1"/>
        </xdr:cNvSpPr>
      </xdr:nvSpPr>
      <xdr:spPr>
        <a:xfrm>
          <a:off x="2505075" y="495595275"/>
          <a:ext cx="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869</xdr:row>
      <xdr:rowOff>0</xdr:rowOff>
    </xdr:from>
    <xdr:ext cx="0" cy="2695575"/>
    <xdr:sp fLocksText="0">
      <xdr:nvSpPr>
        <xdr:cNvPr id="1032" name="Text Box 17"/>
        <xdr:cNvSpPr txBox="1">
          <a:spLocks noChangeArrowheads="1"/>
        </xdr:cNvSpPr>
      </xdr:nvSpPr>
      <xdr:spPr>
        <a:xfrm>
          <a:off x="2505075" y="499214775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869</xdr:row>
      <xdr:rowOff>0</xdr:rowOff>
    </xdr:from>
    <xdr:ext cx="0" cy="2695575"/>
    <xdr:sp fLocksText="0">
      <xdr:nvSpPr>
        <xdr:cNvPr id="1033" name="Text Box 18"/>
        <xdr:cNvSpPr txBox="1">
          <a:spLocks noChangeArrowheads="1"/>
        </xdr:cNvSpPr>
      </xdr:nvSpPr>
      <xdr:spPr>
        <a:xfrm>
          <a:off x="2505075" y="499214775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869</xdr:row>
      <xdr:rowOff>0</xdr:rowOff>
    </xdr:from>
    <xdr:ext cx="0" cy="2695575"/>
    <xdr:sp fLocksText="0">
      <xdr:nvSpPr>
        <xdr:cNvPr id="1034" name="Text Box 19"/>
        <xdr:cNvSpPr txBox="1">
          <a:spLocks noChangeArrowheads="1"/>
        </xdr:cNvSpPr>
      </xdr:nvSpPr>
      <xdr:spPr>
        <a:xfrm>
          <a:off x="2505075" y="499214775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869</xdr:row>
      <xdr:rowOff>0</xdr:rowOff>
    </xdr:from>
    <xdr:ext cx="0" cy="2695575"/>
    <xdr:sp fLocksText="0">
      <xdr:nvSpPr>
        <xdr:cNvPr id="1035" name="Text Box 20"/>
        <xdr:cNvSpPr txBox="1">
          <a:spLocks noChangeArrowheads="1"/>
        </xdr:cNvSpPr>
      </xdr:nvSpPr>
      <xdr:spPr>
        <a:xfrm>
          <a:off x="2505075" y="499214775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871</xdr:row>
      <xdr:rowOff>0</xdr:rowOff>
    </xdr:from>
    <xdr:ext cx="0" cy="2466975"/>
    <xdr:sp fLocksText="0">
      <xdr:nvSpPr>
        <xdr:cNvPr id="1036" name="Text Box 17"/>
        <xdr:cNvSpPr txBox="1">
          <a:spLocks noChangeArrowheads="1"/>
        </xdr:cNvSpPr>
      </xdr:nvSpPr>
      <xdr:spPr>
        <a:xfrm>
          <a:off x="2505075" y="50026252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871</xdr:row>
      <xdr:rowOff>0</xdr:rowOff>
    </xdr:from>
    <xdr:ext cx="0" cy="2466975"/>
    <xdr:sp fLocksText="0">
      <xdr:nvSpPr>
        <xdr:cNvPr id="1037" name="Text Box 18"/>
        <xdr:cNvSpPr txBox="1">
          <a:spLocks noChangeArrowheads="1"/>
        </xdr:cNvSpPr>
      </xdr:nvSpPr>
      <xdr:spPr>
        <a:xfrm>
          <a:off x="2505075" y="50026252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871</xdr:row>
      <xdr:rowOff>0</xdr:rowOff>
    </xdr:from>
    <xdr:ext cx="0" cy="2466975"/>
    <xdr:sp fLocksText="0">
      <xdr:nvSpPr>
        <xdr:cNvPr id="1038" name="Text Box 19"/>
        <xdr:cNvSpPr txBox="1">
          <a:spLocks noChangeArrowheads="1"/>
        </xdr:cNvSpPr>
      </xdr:nvSpPr>
      <xdr:spPr>
        <a:xfrm>
          <a:off x="2505075" y="50026252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871</xdr:row>
      <xdr:rowOff>0</xdr:rowOff>
    </xdr:from>
    <xdr:ext cx="0" cy="2466975"/>
    <xdr:sp fLocksText="0">
      <xdr:nvSpPr>
        <xdr:cNvPr id="1039" name="Text Box 20"/>
        <xdr:cNvSpPr txBox="1">
          <a:spLocks noChangeArrowheads="1"/>
        </xdr:cNvSpPr>
      </xdr:nvSpPr>
      <xdr:spPr>
        <a:xfrm>
          <a:off x="2505075" y="50026252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881</xdr:row>
      <xdr:rowOff>0</xdr:rowOff>
    </xdr:from>
    <xdr:ext cx="0" cy="8667750"/>
    <xdr:sp fLocksText="0">
      <xdr:nvSpPr>
        <xdr:cNvPr id="1040" name="Text Box 17"/>
        <xdr:cNvSpPr txBox="1">
          <a:spLocks noChangeArrowheads="1"/>
        </xdr:cNvSpPr>
      </xdr:nvSpPr>
      <xdr:spPr>
        <a:xfrm>
          <a:off x="2505075" y="506606175"/>
          <a:ext cx="0" cy="866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881</xdr:row>
      <xdr:rowOff>0</xdr:rowOff>
    </xdr:from>
    <xdr:ext cx="0" cy="8667750"/>
    <xdr:sp fLocksText="0">
      <xdr:nvSpPr>
        <xdr:cNvPr id="1041" name="Text Box 18"/>
        <xdr:cNvSpPr txBox="1">
          <a:spLocks noChangeArrowheads="1"/>
        </xdr:cNvSpPr>
      </xdr:nvSpPr>
      <xdr:spPr>
        <a:xfrm>
          <a:off x="2505075" y="506606175"/>
          <a:ext cx="0" cy="866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881</xdr:row>
      <xdr:rowOff>0</xdr:rowOff>
    </xdr:from>
    <xdr:ext cx="0" cy="8667750"/>
    <xdr:sp fLocksText="0">
      <xdr:nvSpPr>
        <xdr:cNvPr id="1042" name="Text Box 19"/>
        <xdr:cNvSpPr txBox="1">
          <a:spLocks noChangeArrowheads="1"/>
        </xdr:cNvSpPr>
      </xdr:nvSpPr>
      <xdr:spPr>
        <a:xfrm>
          <a:off x="2505075" y="506606175"/>
          <a:ext cx="0" cy="866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881</xdr:row>
      <xdr:rowOff>0</xdr:rowOff>
    </xdr:from>
    <xdr:ext cx="0" cy="8667750"/>
    <xdr:sp fLocksText="0">
      <xdr:nvSpPr>
        <xdr:cNvPr id="1043" name="Text Box 20"/>
        <xdr:cNvSpPr txBox="1">
          <a:spLocks noChangeArrowheads="1"/>
        </xdr:cNvSpPr>
      </xdr:nvSpPr>
      <xdr:spPr>
        <a:xfrm>
          <a:off x="2505075" y="506606175"/>
          <a:ext cx="0" cy="866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884</xdr:row>
      <xdr:rowOff>0</xdr:rowOff>
    </xdr:from>
    <xdr:ext cx="0" cy="1171575"/>
    <xdr:sp fLocksText="0">
      <xdr:nvSpPr>
        <xdr:cNvPr id="1044" name="Text Box 17"/>
        <xdr:cNvSpPr txBox="1">
          <a:spLocks noChangeArrowheads="1"/>
        </xdr:cNvSpPr>
      </xdr:nvSpPr>
      <xdr:spPr>
        <a:xfrm>
          <a:off x="2505075" y="50902552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884</xdr:row>
      <xdr:rowOff>0</xdr:rowOff>
    </xdr:from>
    <xdr:ext cx="0" cy="1171575"/>
    <xdr:sp fLocksText="0">
      <xdr:nvSpPr>
        <xdr:cNvPr id="1045" name="Text Box 18"/>
        <xdr:cNvSpPr txBox="1">
          <a:spLocks noChangeArrowheads="1"/>
        </xdr:cNvSpPr>
      </xdr:nvSpPr>
      <xdr:spPr>
        <a:xfrm>
          <a:off x="2505075" y="50902552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884</xdr:row>
      <xdr:rowOff>0</xdr:rowOff>
    </xdr:from>
    <xdr:ext cx="0" cy="1171575"/>
    <xdr:sp fLocksText="0">
      <xdr:nvSpPr>
        <xdr:cNvPr id="1046" name="Text Box 19"/>
        <xdr:cNvSpPr txBox="1">
          <a:spLocks noChangeArrowheads="1"/>
        </xdr:cNvSpPr>
      </xdr:nvSpPr>
      <xdr:spPr>
        <a:xfrm>
          <a:off x="2505075" y="50902552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1543050</xdr:colOff>
      <xdr:row>884</xdr:row>
      <xdr:rowOff>0</xdr:rowOff>
    </xdr:from>
    <xdr:ext cx="0" cy="1171575"/>
    <xdr:sp fLocksText="0">
      <xdr:nvSpPr>
        <xdr:cNvPr id="1047" name="Text Box 20"/>
        <xdr:cNvSpPr txBox="1">
          <a:spLocks noChangeArrowheads="1"/>
        </xdr:cNvSpPr>
      </xdr:nvSpPr>
      <xdr:spPr>
        <a:xfrm>
          <a:off x="2505075" y="50902552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968</xdr:row>
      <xdr:rowOff>0</xdr:rowOff>
    </xdr:from>
    <xdr:to>
      <xdr:col>11</xdr:col>
      <xdr:colOff>400050</xdr:colOff>
      <xdr:row>1039</xdr:row>
      <xdr:rowOff>495300</xdr:rowOff>
    </xdr:to>
    <xdr:pic>
      <xdr:nvPicPr>
        <xdr:cNvPr id="1048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146700"/>
          <a:ext cx="15840075" cy="2224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21"/>
  <sheetViews>
    <sheetView tabSelected="1" view="pageBreakPreview" zoomScale="75" zoomScaleSheetLayoutView="75" zoomScalePageLayoutView="0" workbookViewId="0" topLeftCell="A1">
      <selection activeCell="A969" sqref="A969:IV969"/>
    </sheetView>
  </sheetViews>
  <sheetFormatPr defaultColWidth="9.140625" defaultRowHeight="39.75" customHeight="1"/>
  <cols>
    <col min="1" max="1" width="14.421875" style="109" customWidth="1"/>
    <col min="2" max="2" width="80.28125" style="4" customWidth="1"/>
    <col min="3" max="3" width="14.57421875" style="15" customWidth="1"/>
    <col min="4" max="4" width="18.8515625" style="110" customWidth="1"/>
    <col min="5" max="5" width="13.57421875" style="111" customWidth="1"/>
    <col min="6" max="6" width="15.8515625" style="54" customWidth="1"/>
    <col min="7" max="7" width="15.421875" style="112" customWidth="1"/>
    <col min="8" max="8" width="15.140625" style="112" customWidth="1"/>
    <col min="9" max="9" width="14.57421875" style="114" customWidth="1"/>
    <col min="10" max="10" width="13.7109375" style="115" customWidth="1"/>
    <col min="11" max="11" width="15.140625" style="112" customWidth="1"/>
    <col min="12" max="12" width="14.140625" style="114" customWidth="1"/>
    <col min="13" max="13" width="12.00390625" style="112" customWidth="1"/>
    <col min="14" max="19" width="9.140625" style="13" customWidth="1"/>
    <col min="20" max="16384" width="9.140625" style="3" customWidth="1"/>
  </cols>
  <sheetData>
    <row r="1" spans="1:13" ht="39.75" customHeight="1">
      <c r="A1" s="185" t="s">
        <v>1289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9" s="6" customFormat="1" ht="44.25" customHeight="1">
      <c r="A2" s="184" t="s">
        <v>1288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1"/>
      <c r="O2" s="11"/>
      <c r="P2" s="11"/>
      <c r="Q2" s="11"/>
      <c r="R2" s="11"/>
      <c r="S2" s="11"/>
    </row>
    <row r="3" spans="1:19" s="49" customFormat="1" ht="254.25" customHeight="1">
      <c r="A3" s="1" t="s">
        <v>0</v>
      </c>
      <c r="B3" s="23" t="s">
        <v>2</v>
      </c>
      <c r="C3" s="23" t="s">
        <v>162</v>
      </c>
      <c r="D3" s="1" t="s">
        <v>163</v>
      </c>
      <c r="E3" s="1" t="s">
        <v>164</v>
      </c>
      <c r="F3" s="1" t="s">
        <v>165</v>
      </c>
      <c r="G3" s="14" t="s">
        <v>166</v>
      </c>
      <c r="H3" s="35" t="s">
        <v>167</v>
      </c>
      <c r="I3" s="36" t="s">
        <v>168</v>
      </c>
      <c r="J3" s="36" t="s">
        <v>584</v>
      </c>
      <c r="K3" s="23" t="s">
        <v>169</v>
      </c>
      <c r="L3" s="36" t="s">
        <v>170</v>
      </c>
      <c r="M3" s="23" t="s">
        <v>582</v>
      </c>
      <c r="N3" s="11"/>
      <c r="O3" s="11"/>
      <c r="P3" s="11"/>
      <c r="Q3" s="11"/>
      <c r="R3" s="11"/>
      <c r="S3" s="11"/>
    </row>
    <row r="4" spans="1:19" s="6" customFormat="1" ht="15.75">
      <c r="A4" s="1">
        <v>1</v>
      </c>
      <c r="B4" s="1">
        <v>2</v>
      </c>
      <c r="C4" s="23">
        <v>3</v>
      </c>
      <c r="D4" s="14">
        <v>4</v>
      </c>
      <c r="E4" s="17">
        <v>5</v>
      </c>
      <c r="F4" s="17">
        <v>6</v>
      </c>
      <c r="G4" s="23">
        <v>7</v>
      </c>
      <c r="H4" s="23">
        <v>8</v>
      </c>
      <c r="I4" s="17">
        <v>9</v>
      </c>
      <c r="J4" s="17">
        <v>10</v>
      </c>
      <c r="K4" s="17">
        <v>11</v>
      </c>
      <c r="L4" s="17">
        <v>12</v>
      </c>
      <c r="M4" s="23">
        <v>13</v>
      </c>
      <c r="N4" s="18"/>
      <c r="O4" s="18"/>
      <c r="P4" s="18"/>
      <c r="Q4" s="18"/>
      <c r="R4" s="18"/>
      <c r="S4" s="18"/>
    </row>
    <row r="5" spans="1:19" s="49" customFormat="1" ht="66" customHeight="1">
      <c r="A5" s="20" t="s">
        <v>3</v>
      </c>
      <c r="B5" s="21" t="s">
        <v>4</v>
      </c>
      <c r="C5" s="20"/>
      <c r="D5" s="37"/>
      <c r="E5" s="38"/>
      <c r="F5" s="38"/>
      <c r="G5" s="20"/>
      <c r="H5" s="20"/>
      <c r="I5" s="113"/>
      <c r="J5" s="20"/>
      <c r="K5" s="20"/>
      <c r="L5" s="113"/>
      <c r="M5" s="20"/>
      <c r="N5" s="18"/>
      <c r="O5" s="18"/>
      <c r="P5" s="18"/>
      <c r="Q5" s="18"/>
      <c r="R5" s="18"/>
      <c r="S5" s="18"/>
    </row>
    <row r="6" spans="1:19" s="19" customFormat="1" ht="31.5">
      <c r="A6" s="22">
        <v>1</v>
      </c>
      <c r="B6" s="24" t="s">
        <v>5</v>
      </c>
      <c r="C6" s="23"/>
      <c r="D6" s="14"/>
      <c r="E6" s="17"/>
      <c r="F6" s="17"/>
      <c r="G6" s="23"/>
      <c r="H6" s="23"/>
      <c r="I6" s="36"/>
      <c r="J6" s="23"/>
      <c r="K6" s="23"/>
      <c r="L6" s="36"/>
      <c r="M6" s="23"/>
      <c r="N6" s="18"/>
      <c r="O6" s="18"/>
      <c r="P6" s="18"/>
      <c r="Q6" s="18"/>
      <c r="R6" s="18"/>
      <c r="S6" s="18"/>
    </row>
    <row r="7" spans="1:19" s="19" customFormat="1" ht="15.75">
      <c r="A7" s="22">
        <v>1</v>
      </c>
      <c r="B7" s="24" t="s">
        <v>214</v>
      </c>
      <c r="C7" s="23"/>
      <c r="D7" s="14"/>
      <c r="E7" s="17"/>
      <c r="F7" s="17"/>
      <c r="G7" s="23"/>
      <c r="H7" s="35"/>
      <c r="I7" s="36"/>
      <c r="J7" s="36">
        <f>SUM(I9:I13)</f>
        <v>20248</v>
      </c>
      <c r="K7" s="35"/>
      <c r="L7" s="36"/>
      <c r="M7" s="20" t="s">
        <v>583</v>
      </c>
      <c r="N7" s="18"/>
      <c r="O7" s="18"/>
      <c r="P7" s="18"/>
      <c r="Q7" s="18"/>
      <c r="R7" s="18"/>
      <c r="S7" s="18"/>
    </row>
    <row r="8" spans="1:19" s="19" customFormat="1" ht="15.75">
      <c r="A8" s="25">
        <v>1.1</v>
      </c>
      <c r="B8" s="2" t="s">
        <v>6</v>
      </c>
      <c r="C8" s="5" t="s">
        <v>171</v>
      </c>
      <c r="D8" s="14"/>
      <c r="E8" s="17"/>
      <c r="F8" s="17"/>
      <c r="G8" s="14">
        <v>100</v>
      </c>
      <c r="H8" s="23"/>
      <c r="I8" s="36"/>
      <c r="J8" s="23"/>
      <c r="K8" s="23"/>
      <c r="L8" s="36"/>
      <c r="M8" s="23"/>
      <c r="N8" s="18"/>
      <c r="O8" s="18"/>
      <c r="P8" s="18"/>
      <c r="Q8" s="18"/>
      <c r="R8" s="18"/>
      <c r="S8" s="18"/>
    </row>
    <row r="9" spans="1:19" s="19" customFormat="1" ht="31.5">
      <c r="A9" s="25">
        <v>1.1</v>
      </c>
      <c r="B9" s="2" t="s">
        <v>214</v>
      </c>
      <c r="C9" s="5" t="s">
        <v>171</v>
      </c>
      <c r="D9" s="25" t="s">
        <v>215</v>
      </c>
      <c r="E9" s="10" t="s">
        <v>216</v>
      </c>
      <c r="F9" s="10">
        <v>2228</v>
      </c>
      <c r="G9" s="41">
        <v>100</v>
      </c>
      <c r="H9" s="53">
        <v>62.09</v>
      </c>
      <c r="I9" s="54">
        <f>G9*H9</f>
        <v>6209</v>
      </c>
      <c r="J9" s="36"/>
      <c r="K9" s="53" t="s">
        <v>217</v>
      </c>
      <c r="L9" s="54">
        <f>H9*10</f>
        <v>620.9000000000001</v>
      </c>
      <c r="M9" s="10"/>
      <c r="N9" s="55"/>
      <c r="O9" s="55"/>
      <c r="P9" s="55"/>
      <c r="Q9" s="55"/>
      <c r="R9" s="55"/>
      <c r="S9" s="55"/>
    </row>
    <row r="10" spans="1:19" s="19" customFormat="1" ht="15.75">
      <c r="A10" s="25">
        <v>1.2</v>
      </c>
      <c r="B10" s="2" t="s">
        <v>7</v>
      </c>
      <c r="C10" s="5" t="s">
        <v>171</v>
      </c>
      <c r="D10" s="14"/>
      <c r="E10" s="17"/>
      <c r="F10" s="17"/>
      <c r="G10" s="14">
        <v>100</v>
      </c>
      <c r="H10" s="23"/>
      <c r="I10" s="36"/>
      <c r="J10" s="23"/>
      <c r="K10" s="23"/>
      <c r="L10" s="36"/>
      <c r="M10" s="23"/>
      <c r="N10" s="18"/>
      <c r="O10" s="18"/>
      <c r="P10" s="18"/>
      <c r="Q10" s="18"/>
      <c r="R10" s="18"/>
      <c r="S10" s="18"/>
    </row>
    <row r="11" spans="1:19" s="19" customFormat="1" ht="31.5">
      <c r="A11" s="25">
        <v>1.2</v>
      </c>
      <c r="B11" s="2" t="s">
        <v>214</v>
      </c>
      <c r="C11" s="5" t="s">
        <v>171</v>
      </c>
      <c r="D11" s="25" t="s">
        <v>215</v>
      </c>
      <c r="E11" s="10" t="s">
        <v>216</v>
      </c>
      <c r="F11" s="10">
        <v>2230</v>
      </c>
      <c r="G11" s="41">
        <v>100</v>
      </c>
      <c r="H11" s="53">
        <v>62.09</v>
      </c>
      <c r="I11" s="54">
        <f>G11*H11</f>
        <v>6209</v>
      </c>
      <c r="J11" s="36"/>
      <c r="K11" s="53" t="s">
        <v>217</v>
      </c>
      <c r="L11" s="54">
        <f>H11*10</f>
        <v>620.9000000000001</v>
      </c>
      <c r="M11" s="10"/>
      <c r="N11" s="55"/>
      <c r="O11" s="55"/>
      <c r="P11" s="55"/>
      <c r="Q11" s="55"/>
      <c r="R11" s="55"/>
      <c r="S11" s="55"/>
    </row>
    <row r="12" spans="1:19" s="19" customFormat="1" ht="15.75">
      <c r="A12" s="25">
        <v>1.3</v>
      </c>
      <c r="B12" s="2" t="s">
        <v>8</v>
      </c>
      <c r="C12" s="5" t="s">
        <v>171</v>
      </c>
      <c r="D12" s="14"/>
      <c r="E12" s="17"/>
      <c r="F12" s="17"/>
      <c r="G12" s="14">
        <v>100</v>
      </c>
      <c r="H12" s="23"/>
      <c r="I12" s="36"/>
      <c r="J12" s="23"/>
      <c r="K12" s="23"/>
      <c r="L12" s="36"/>
      <c r="M12" s="23"/>
      <c r="N12" s="18"/>
      <c r="O12" s="18"/>
      <c r="P12" s="18"/>
      <c r="Q12" s="18"/>
      <c r="R12" s="18"/>
      <c r="S12" s="18"/>
    </row>
    <row r="13" spans="1:19" s="19" customFormat="1" ht="31.5">
      <c r="A13" s="25">
        <v>1.3</v>
      </c>
      <c r="B13" s="2" t="s">
        <v>214</v>
      </c>
      <c r="C13" s="5" t="s">
        <v>171</v>
      </c>
      <c r="D13" s="25" t="s">
        <v>215</v>
      </c>
      <c r="E13" s="10" t="s">
        <v>216</v>
      </c>
      <c r="F13" s="10">
        <v>2234</v>
      </c>
      <c r="G13" s="41">
        <v>100</v>
      </c>
      <c r="H13" s="53">
        <v>78.3</v>
      </c>
      <c r="I13" s="54">
        <f>G13*H13</f>
        <v>7830</v>
      </c>
      <c r="J13" s="36"/>
      <c r="K13" s="53" t="s">
        <v>217</v>
      </c>
      <c r="L13" s="54">
        <f>H13*10</f>
        <v>783</v>
      </c>
      <c r="M13" s="10"/>
      <c r="N13" s="55"/>
      <c r="O13" s="55"/>
      <c r="P13" s="55"/>
      <c r="Q13" s="55"/>
      <c r="R13" s="55"/>
      <c r="S13" s="55"/>
    </row>
    <row r="14" spans="1:19" s="19" customFormat="1" ht="47.25">
      <c r="A14" s="22">
        <v>2</v>
      </c>
      <c r="B14" s="8" t="s">
        <v>9</v>
      </c>
      <c r="C14" s="5"/>
      <c r="D14" s="14"/>
      <c r="E14" s="17"/>
      <c r="F14" s="17"/>
      <c r="G14" s="10"/>
      <c r="H14" s="23"/>
      <c r="I14" s="36"/>
      <c r="J14" s="23"/>
      <c r="K14" s="23"/>
      <c r="L14" s="36"/>
      <c r="M14" s="23"/>
      <c r="N14" s="18"/>
      <c r="O14" s="18"/>
      <c r="P14" s="18"/>
      <c r="Q14" s="18"/>
      <c r="R14" s="18"/>
      <c r="S14" s="18"/>
    </row>
    <row r="15" spans="1:19" s="19" customFormat="1" ht="15.75">
      <c r="A15" s="22">
        <v>2</v>
      </c>
      <c r="B15" s="24" t="s">
        <v>214</v>
      </c>
      <c r="C15" s="5"/>
      <c r="D15" s="23"/>
      <c r="E15" s="23"/>
      <c r="F15" s="10"/>
      <c r="G15" s="10"/>
      <c r="H15" s="35"/>
      <c r="I15" s="36"/>
      <c r="J15" s="36">
        <f>SUM(I17:I21)</f>
        <v>3789</v>
      </c>
      <c r="K15" s="35"/>
      <c r="L15" s="36"/>
      <c r="M15" s="20" t="s">
        <v>583</v>
      </c>
      <c r="N15" s="18"/>
      <c r="O15" s="18"/>
      <c r="P15" s="18"/>
      <c r="Q15" s="18"/>
      <c r="R15" s="18"/>
      <c r="S15" s="18"/>
    </row>
    <row r="16" spans="1:19" s="19" customFormat="1" ht="15.75">
      <c r="A16" s="25">
        <v>2.1</v>
      </c>
      <c r="B16" s="26" t="s">
        <v>10</v>
      </c>
      <c r="C16" s="5" t="s">
        <v>171</v>
      </c>
      <c r="D16" s="14"/>
      <c r="E16" s="17"/>
      <c r="F16" s="17"/>
      <c r="G16" s="41">
        <v>20</v>
      </c>
      <c r="H16" s="23"/>
      <c r="I16" s="36"/>
      <c r="J16" s="23"/>
      <c r="K16" s="23"/>
      <c r="L16" s="36"/>
      <c r="M16" s="23"/>
      <c r="N16" s="18"/>
      <c r="O16" s="18"/>
      <c r="P16" s="18"/>
      <c r="Q16" s="18"/>
      <c r="R16" s="18"/>
      <c r="S16" s="18"/>
    </row>
    <row r="17" spans="1:19" s="19" customFormat="1" ht="31.5">
      <c r="A17" s="25">
        <v>2.1</v>
      </c>
      <c r="B17" s="2" t="s">
        <v>214</v>
      </c>
      <c r="C17" s="5" t="s">
        <v>171</v>
      </c>
      <c r="D17" s="25" t="s">
        <v>215</v>
      </c>
      <c r="E17" s="10" t="s">
        <v>218</v>
      </c>
      <c r="F17" s="10">
        <v>2161</v>
      </c>
      <c r="G17" s="41">
        <v>20</v>
      </c>
      <c r="H17" s="53">
        <v>71.63</v>
      </c>
      <c r="I17" s="54">
        <f>G17*H17</f>
        <v>1432.6</v>
      </c>
      <c r="J17" s="36"/>
      <c r="K17" s="53" t="s">
        <v>217</v>
      </c>
      <c r="L17" s="54">
        <f>H17*10</f>
        <v>716.3</v>
      </c>
      <c r="M17" s="10"/>
      <c r="N17" s="55"/>
      <c r="O17" s="55"/>
      <c r="P17" s="55"/>
      <c r="Q17" s="55"/>
      <c r="R17" s="55"/>
      <c r="S17" s="55"/>
    </row>
    <row r="18" spans="1:19" s="19" customFormat="1" ht="15.75">
      <c r="A18" s="25">
        <v>2.2</v>
      </c>
      <c r="B18" s="26" t="s">
        <v>11</v>
      </c>
      <c r="C18" s="5" t="s">
        <v>171</v>
      </c>
      <c r="D18" s="14"/>
      <c r="E18" s="17"/>
      <c r="F18" s="17"/>
      <c r="G18" s="41">
        <v>20</v>
      </c>
      <c r="H18" s="23"/>
      <c r="I18" s="36"/>
      <c r="J18" s="23"/>
      <c r="K18" s="23"/>
      <c r="L18" s="36"/>
      <c r="M18" s="23"/>
      <c r="N18" s="18"/>
      <c r="O18" s="18"/>
      <c r="P18" s="18"/>
      <c r="Q18" s="18"/>
      <c r="R18" s="18"/>
      <c r="S18" s="18"/>
    </row>
    <row r="19" spans="1:19" s="19" customFormat="1" ht="31.5">
      <c r="A19" s="25">
        <v>2.2</v>
      </c>
      <c r="B19" s="2" t="s">
        <v>214</v>
      </c>
      <c r="C19" s="5" t="s">
        <v>171</v>
      </c>
      <c r="D19" s="25" t="s">
        <v>215</v>
      </c>
      <c r="E19" s="10" t="s">
        <v>218</v>
      </c>
      <c r="F19" s="10">
        <v>2162</v>
      </c>
      <c r="G19" s="41">
        <v>20</v>
      </c>
      <c r="H19" s="53">
        <v>56.44</v>
      </c>
      <c r="I19" s="54">
        <f>G19*H19</f>
        <v>1128.8</v>
      </c>
      <c r="J19" s="36"/>
      <c r="K19" s="53" t="s">
        <v>217</v>
      </c>
      <c r="L19" s="54">
        <f>H19*10</f>
        <v>564.4</v>
      </c>
      <c r="M19" s="10"/>
      <c r="N19" s="55"/>
      <c r="O19" s="55"/>
      <c r="P19" s="55"/>
      <c r="Q19" s="55"/>
      <c r="R19" s="55"/>
      <c r="S19" s="55"/>
    </row>
    <row r="20" spans="1:19" s="19" customFormat="1" ht="15.75">
      <c r="A20" s="25">
        <v>2.3</v>
      </c>
      <c r="B20" s="26" t="s">
        <v>12</v>
      </c>
      <c r="C20" s="5" t="s">
        <v>171</v>
      </c>
      <c r="D20" s="14"/>
      <c r="E20" s="17"/>
      <c r="F20" s="17"/>
      <c r="G20" s="41">
        <v>20</v>
      </c>
      <c r="H20" s="23"/>
      <c r="I20" s="36"/>
      <c r="J20" s="23"/>
      <c r="K20" s="23"/>
      <c r="L20" s="36"/>
      <c r="M20" s="23"/>
      <c r="N20" s="18"/>
      <c r="O20" s="18"/>
      <c r="P20" s="18"/>
      <c r="Q20" s="18"/>
      <c r="R20" s="18"/>
      <c r="S20" s="18"/>
    </row>
    <row r="21" spans="1:19" s="19" customFormat="1" ht="31.5">
      <c r="A21" s="25">
        <v>2.3</v>
      </c>
      <c r="B21" s="2" t="s">
        <v>214</v>
      </c>
      <c r="C21" s="5" t="s">
        <v>171</v>
      </c>
      <c r="D21" s="25" t="s">
        <v>215</v>
      </c>
      <c r="E21" s="10" t="s">
        <v>218</v>
      </c>
      <c r="F21" s="10">
        <v>2163</v>
      </c>
      <c r="G21" s="41">
        <v>20</v>
      </c>
      <c r="H21" s="53">
        <v>61.38</v>
      </c>
      <c r="I21" s="54">
        <f>G21*H21</f>
        <v>1227.6000000000001</v>
      </c>
      <c r="J21" s="36"/>
      <c r="K21" s="53" t="s">
        <v>217</v>
      </c>
      <c r="L21" s="54">
        <f>H21*10</f>
        <v>613.8000000000001</v>
      </c>
      <c r="M21" s="10"/>
      <c r="N21" s="55"/>
      <c r="O21" s="55"/>
      <c r="P21" s="55"/>
      <c r="Q21" s="55"/>
      <c r="R21" s="55"/>
      <c r="S21" s="55"/>
    </row>
    <row r="22" spans="1:19" s="19" customFormat="1" ht="24.75" customHeight="1">
      <c r="A22" s="22">
        <v>3</v>
      </c>
      <c r="B22" s="24" t="s">
        <v>13</v>
      </c>
      <c r="C22" s="1" t="s">
        <v>171</v>
      </c>
      <c r="D22" s="14"/>
      <c r="E22" s="17"/>
      <c r="F22" s="17"/>
      <c r="G22" s="14">
        <v>500</v>
      </c>
      <c r="H22" s="23"/>
      <c r="I22" s="36"/>
      <c r="J22" s="23"/>
      <c r="K22" s="23"/>
      <c r="L22" s="36"/>
      <c r="M22" s="23"/>
      <c r="N22" s="18"/>
      <c r="O22" s="18"/>
      <c r="P22" s="18"/>
      <c r="Q22" s="18"/>
      <c r="R22" s="18"/>
      <c r="S22" s="18"/>
    </row>
    <row r="23" spans="1:19" s="19" customFormat="1" ht="63">
      <c r="A23" s="25">
        <v>3</v>
      </c>
      <c r="B23" s="2" t="s">
        <v>355</v>
      </c>
      <c r="C23" s="5" t="s">
        <v>171</v>
      </c>
      <c r="D23" s="9" t="s">
        <v>356</v>
      </c>
      <c r="E23" s="9" t="s">
        <v>357</v>
      </c>
      <c r="F23" s="10">
        <v>2001193</v>
      </c>
      <c r="G23" s="41">
        <v>500</v>
      </c>
      <c r="H23" s="53">
        <v>5.14</v>
      </c>
      <c r="I23" s="54"/>
      <c r="J23" s="36">
        <f>G23*H23</f>
        <v>2570</v>
      </c>
      <c r="K23" s="10">
        <v>10</v>
      </c>
      <c r="L23" s="54">
        <f>K23*H23</f>
        <v>51.4</v>
      </c>
      <c r="M23" s="20" t="s">
        <v>583</v>
      </c>
      <c r="N23" s="55"/>
      <c r="O23" s="55"/>
      <c r="P23" s="55"/>
      <c r="Q23" s="55"/>
      <c r="R23" s="55"/>
      <c r="S23" s="55"/>
    </row>
    <row r="24" spans="1:19" s="19" customFormat="1" ht="47.25">
      <c r="A24" s="5">
        <v>3</v>
      </c>
      <c r="B24" s="2" t="s">
        <v>235</v>
      </c>
      <c r="C24" s="5" t="s">
        <v>171</v>
      </c>
      <c r="D24" s="65" t="s">
        <v>236</v>
      </c>
      <c r="E24" s="66" t="s">
        <v>237</v>
      </c>
      <c r="F24" s="5" t="s">
        <v>238</v>
      </c>
      <c r="G24" s="57">
        <v>500</v>
      </c>
      <c r="H24" s="56">
        <v>12.25</v>
      </c>
      <c r="I24" s="58"/>
      <c r="J24" s="61">
        <f>G24*H24</f>
        <v>6125</v>
      </c>
      <c r="K24" s="5">
        <v>1</v>
      </c>
      <c r="L24" s="58">
        <f>K24*H24</f>
        <v>12.25</v>
      </c>
      <c r="M24" s="10" t="s">
        <v>585</v>
      </c>
      <c r="N24" s="55"/>
      <c r="O24" s="55"/>
      <c r="P24" s="55"/>
      <c r="Q24" s="55"/>
      <c r="R24" s="55"/>
      <c r="S24" s="55"/>
    </row>
    <row r="25" spans="1:19" s="19" customFormat="1" ht="65.25" customHeight="1">
      <c r="A25" s="22">
        <v>4</v>
      </c>
      <c r="B25" s="24" t="s">
        <v>14</v>
      </c>
      <c r="C25" s="1" t="s">
        <v>171</v>
      </c>
      <c r="D25" s="14"/>
      <c r="E25" s="17"/>
      <c r="F25" s="17"/>
      <c r="G25" s="14">
        <v>20</v>
      </c>
      <c r="H25" s="23"/>
      <c r="I25" s="36"/>
      <c r="J25" s="23"/>
      <c r="K25" s="23"/>
      <c r="L25" s="36"/>
      <c r="M25" s="23"/>
      <c r="N25" s="18"/>
      <c r="O25" s="18"/>
      <c r="P25" s="18"/>
      <c r="Q25" s="18"/>
      <c r="R25" s="18"/>
      <c r="S25" s="18"/>
    </row>
    <row r="26" spans="1:19" s="19" customFormat="1" ht="63">
      <c r="A26" s="25">
        <v>4</v>
      </c>
      <c r="B26" s="2" t="s">
        <v>355</v>
      </c>
      <c r="C26" s="5" t="s">
        <v>171</v>
      </c>
      <c r="D26" s="9" t="s">
        <v>356</v>
      </c>
      <c r="E26" s="9" t="s">
        <v>357</v>
      </c>
      <c r="F26" s="10">
        <v>2001193</v>
      </c>
      <c r="G26" s="41">
        <v>20</v>
      </c>
      <c r="H26" s="53">
        <v>5.14</v>
      </c>
      <c r="I26" s="54"/>
      <c r="J26" s="36">
        <f>G26*H26</f>
        <v>102.8</v>
      </c>
      <c r="K26" s="10">
        <v>10</v>
      </c>
      <c r="L26" s="54">
        <f>K26*H26</f>
        <v>51.4</v>
      </c>
      <c r="M26" s="20" t="s">
        <v>583</v>
      </c>
      <c r="N26" s="55"/>
      <c r="O26" s="55"/>
      <c r="P26" s="55"/>
      <c r="Q26" s="55"/>
      <c r="R26" s="55"/>
      <c r="S26" s="55"/>
    </row>
    <row r="27" spans="1:19" s="19" customFormat="1" ht="47.25">
      <c r="A27" s="5">
        <v>4</v>
      </c>
      <c r="B27" s="2" t="s">
        <v>235</v>
      </c>
      <c r="C27" s="5" t="s">
        <v>171</v>
      </c>
      <c r="D27" s="65" t="s">
        <v>236</v>
      </c>
      <c r="E27" s="66" t="s">
        <v>237</v>
      </c>
      <c r="F27" s="5" t="s">
        <v>239</v>
      </c>
      <c r="G27" s="57">
        <v>20</v>
      </c>
      <c r="H27" s="56">
        <v>39</v>
      </c>
      <c r="I27" s="58"/>
      <c r="J27" s="61">
        <f>G27*H27</f>
        <v>780</v>
      </c>
      <c r="K27" s="5">
        <v>1</v>
      </c>
      <c r="L27" s="58">
        <f>K27*H27</f>
        <v>39</v>
      </c>
      <c r="M27" s="10" t="s">
        <v>585</v>
      </c>
      <c r="N27" s="55"/>
      <c r="O27" s="55"/>
      <c r="P27" s="55"/>
      <c r="Q27" s="55"/>
      <c r="R27" s="55"/>
      <c r="S27" s="55"/>
    </row>
    <row r="28" spans="1:19" s="19" customFormat="1" ht="15.75">
      <c r="A28" s="22">
        <v>5</v>
      </c>
      <c r="B28" s="24" t="s">
        <v>15</v>
      </c>
      <c r="C28" s="1" t="s">
        <v>171</v>
      </c>
      <c r="D28" s="14"/>
      <c r="E28" s="17"/>
      <c r="F28" s="17"/>
      <c r="G28" s="14">
        <v>800</v>
      </c>
      <c r="H28" s="23"/>
      <c r="I28" s="36"/>
      <c r="J28" s="23"/>
      <c r="K28" s="23"/>
      <c r="L28" s="36"/>
      <c r="M28" s="23"/>
      <c r="N28" s="18"/>
      <c r="O28" s="18"/>
      <c r="P28" s="18"/>
      <c r="Q28" s="18"/>
      <c r="R28" s="18"/>
      <c r="S28" s="18"/>
    </row>
    <row r="29" spans="1:19" s="19" customFormat="1" ht="78.75">
      <c r="A29" s="25">
        <v>5</v>
      </c>
      <c r="B29" s="2" t="s">
        <v>355</v>
      </c>
      <c r="C29" s="5" t="s">
        <v>171</v>
      </c>
      <c r="D29" s="9" t="s">
        <v>358</v>
      </c>
      <c r="E29" s="9" t="s">
        <v>359</v>
      </c>
      <c r="F29" s="10" t="s">
        <v>360</v>
      </c>
      <c r="G29" s="41">
        <v>800</v>
      </c>
      <c r="H29" s="53">
        <v>0.495</v>
      </c>
      <c r="I29" s="54"/>
      <c r="J29" s="36">
        <f>G29*H29</f>
        <v>396</v>
      </c>
      <c r="K29" s="10">
        <v>40</v>
      </c>
      <c r="L29" s="54">
        <f>K29*H29</f>
        <v>19.8</v>
      </c>
      <c r="M29" s="20" t="s">
        <v>583</v>
      </c>
      <c r="N29" s="55"/>
      <c r="O29" s="55"/>
      <c r="P29" s="55"/>
      <c r="Q29" s="55"/>
      <c r="R29" s="55"/>
      <c r="S29" s="55"/>
    </row>
    <row r="30" spans="1:115" s="19" customFormat="1" ht="63">
      <c r="A30" s="25">
        <v>5</v>
      </c>
      <c r="B30" s="2" t="s">
        <v>433</v>
      </c>
      <c r="C30" s="5" t="s">
        <v>171</v>
      </c>
      <c r="D30" s="41" t="s">
        <v>434</v>
      </c>
      <c r="E30" s="92" t="s">
        <v>435</v>
      </c>
      <c r="F30" s="92" t="s">
        <v>436</v>
      </c>
      <c r="G30" s="41">
        <v>800</v>
      </c>
      <c r="H30" s="53">
        <v>0.7333</v>
      </c>
      <c r="I30" s="54"/>
      <c r="J30" s="36">
        <f>G30*H30</f>
        <v>586.64</v>
      </c>
      <c r="K30" s="10" t="s">
        <v>399</v>
      </c>
      <c r="L30" s="54">
        <f>H30*1</f>
        <v>0.7333</v>
      </c>
      <c r="M30" s="10" t="s">
        <v>585</v>
      </c>
      <c r="N30" s="55"/>
      <c r="O30" s="55"/>
      <c r="P30" s="55"/>
      <c r="Q30" s="55"/>
      <c r="R30" s="55"/>
      <c r="S30" s="55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</row>
    <row r="31" spans="1:115" s="19" customFormat="1" ht="47.25">
      <c r="A31" s="25">
        <v>5</v>
      </c>
      <c r="B31" s="2" t="s">
        <v>475</v>
      </c>
      <c r="C31" s="5" t="s">
        <v>171</v>
      </c>
      <c r="D31" s="10" t="s">
        <v>477</v>
      </c>
      <c r="E31" s="41" t="s">
        <v>478</v>
      </c>
      <c r="F31" s="10">
        <v>4371160</v>
      </c>
      <c r="G31" s="41">
        <v>800</v>
      </c>
      <c r="H31" s="56">
        <v>1.12</v>
      </c>
      <c r="I31" s="54"/>
      <c r="J31" s="36">
        <f>G31*H31</f>
        <v>896.0000000000001</v>
      </c>
      <c r="K31" s="10">
        <v>1</v>
      </c>
      <c r="L31" s="58">
        <f>K31*H31</f>
        <v>1.12</v>
      </c>
      <c r="M31" s="10" t="s">
        <v>586</v>
      </c>
      <c r="N31" s="55"/>
      <c r="O31" s="55"/>
      <c r="P31" s="55"/>
      <c r="Q31" s="55"/>
      <c r="R31" s="55"/>
      <c r="S31" s="5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</row>
    <row r="32" spans="1:19" s="19" customFormat="1" ht="15.75">
      <c r="A32" s="22">
        <v>6</v>
      </c>
      <c r="B32" s="24" t="s">
        <v>16</v>
      </c>
      <c r="C32" s="1" t="s">
        <v>171</v>
      </c>
      <c r="D32" s="14"/>
      <c r="E32" s="17"/>
      <c r="F32" s="17"/>
      <c r="G32" s="14">
        <v>100</v>
      </c>
      <c r="H32" s="23"/>
      <c r="I32" s="36"/>
      <c r="J32" s="23"/>
      <c r="K32" s="23"/>
      <c r="L32" s="36"/>
      <c r="M32" s="23"/>
      <c r="N32" s="18"/>
      <c r="O32" s="18"/>
      <c r="P32" s="18"/>
      <c r="Q32" s="18"/>
      <c r="R32" s="18"/>
      <c r="S32" s="18"/>
    </row>
    <row r="33" spans="1:115" s="19" customFormat="1" ht="47.25">
      <c r="A33" s="25">
        <v>6</v>
      </c>
      <c r="B33" s="2" t="s">
        <v>475</v>
      </c>
      <c r="C33" s="5" t="s">
        <v>171</v>
      </c>
      <c r="D33" s="10" t="s">
        <v>477</v>
      </c>
      <c r="E33" s="41" t="s">
        <v>479</v>
      </c>
      <c r="F33" s="10">
        <v>4371143</v>
      </c>
      <c r="G33" s="41">
        <v>100</v>
      </c>
      <c r="H33" s="56">
        <v>1.12</v>
      </c>
      <c r="I33" s="54"/>
      <c r="J33" s="36">
        <f>G33*H33</f>
        <v>112.00000000000001</v>
      </c>
      <c r="K33" s="10">
        <v>1</v>
      </c>
      <c r="L33" s="58">
        <f>K33*H33</f>
        <v>1.12</v>
      </c>
      <c r="M33" s="20" t="s">
        <v>583</v>
      </c>
      <c r="N33" s="55"/>
      <c r="O33" s="55"/>
      <c r="P33" s="55"/>
      <c r="Q33" s="55"/>
      <c r="R33" s="55"/>
      <c r="S33" s="55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</row>
    <row r="34" spans="1:19" s="19" customFormat="1" ht="47.25">
      <c r="A34" s="25">
        <v>6</v>
      </c>
      <c r="B34" s="2" t="s">
        <v>408</v>
      </c>
      <c r="C34" s="5" t="s">
        <v>171</v>
      </c>
      <c r="D34" s="10" t="s">
        <v>409</v>
      </c>
      <c r="E34" s="10" t="s">
        <v>410</v>
      </c>
      <c r="F34" s="10">
        <v>8888264846</v>
      </c>
      <c r="G34" s="41">
        <v>100</v>
      </c>
      <c r="H34" s="53">
        <v>5.27</v>
      </c>
      <c r="I34" s="54"/>
      <c r="J34" s="36">
        <f>G34*H34</f>
        <v>527</v>
      </c>
      <c r="K34" s="10">
        <v>25</v>
      </c>
      <c r="L34" s="54">
        <f>K34*H34</f>
        <v>131.75</v>
      </c>
      <c r="M34" s="10" t="s">
        <v>585</v>
      </c>
      <c r="N34" s="55"/>
      <c r="O34" s="55"/>
      <c r="P34" s="55"/>
      <c r="Q34" s="55"/>
      <c r="R34" s="55"/>
      <c r="S34" s="55"/>
    </row>
    <row r="35" spans="1:19" s="19" customFormat="1" ht="15.75">
      <c r="A35" s="22">
        <v>7</v>
      </c>
      <c r="B35" s="24" t="s">
        <v>17</v>
      </c>
      <c r="C35" s="1" t="s">
        <v>171</v>
      </c>
      <c r="D35" s="14"/>
      <c r="E35" s="17"/>
      <c r="F35" s="17"/>
      <c r="G35" s="14">
        <v>100</v>
      </c>
      <c r="H35" s="23"/>
      <c r="I35" s="36"/>
      <c r="J35" s="23"/>
      <c r="K35" s="23"/>
      <c r="L35" s="36"/>
      <c r="M35" s="23"/>
      <c r="N35" s="18"/>
      <c r="O35" s="18"/>
      <c r="P35" s="18"/>
      <c r="Q35" s="18"/>
      <c r="R35" s="18"/>
      <c r="S35" s="18"/>
    </row>
    <row r="36" spans="1:115" s="19" customFormat="1" ht="47.25">
      <c r="A36" s="25">
        <v>7</v>
      </c>
      <c r="B36" s="2" t="s">
        <v>475</v>
      </c>
      <c r="C36" s="5" t="s">
        <v>171</v>
      </c>
      <c r="D36" s="10" t="s">
        <v>477</v>
      </c>
      <c r="E36" s="41" t="s">
        <v>478</v>
      </c>
      <c r="F36" s="10">
        <v>4371160</v>
      </c>
      <c r="G36" s="41">
        <v>100</v>
      </c>
      <c r="H36" s="56">
        <v>1.12</v>
      </c>
      <c r="I36" s="54"/>
      <c r="J36" s="36">
        <f>G36*H36</f>
        <v>112.00000000000001</v>
      </c>
      <c r="K36" s="10">
        <v>1</v>
      </c>
      <c r="L36" s="58">
        <f>K36*H36</f>
        <v>1.12</v>
      </c>
      <c r="M36" s="20" t="s">
        <v>583</v>
      </c>
      <c r="N36" s="55"/>
      <c r="O36" s="55"/>
      <c r="P36" s="55"/>
      <c r="Q36" s="55"/>
      <c r="R36" s="55"/>
      <c r="S36" s="55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</row>
    <row r="37" spans="1:19" s="19" customFormat="1" ht="47.25">
      <c r="A37" s="25">
        <v>7</v>
      </c>
      <c r="B37" s="2" t="s">
        <v>408</v>
      </c>
      <c r="C37" s="5" t="s">
        <v>171</v>
      </c>
      <c r="D37" s="10" t="s">
        <v>409</v>
      </c>
      <c r="E37" s="10" t="s">
        <v>410</v>
      </c>
      <c r="F37" s="10">
        <v>8888264861</v>
      </c>
      <c r="G37" s="41">
        <v>100</v>
      </c>
      <c r="H37" s="53">
        <v>5.27</v>
      </c>
      <c r="I37" s="54"/>
      <c r="J37" s="36">
        <f>G37*H37</f>
        <v>527</v>
      </c>
      <c r="K37" s="10">
        <v>25</v>
      </c>
      <c r="L37" s="54">
        <f>K37*H37</f>
        <v>131.75</v>
      </c>
      <c r="M37" s="10" t="s">
        <v>585</v>
      </c>
      <c r="N37" s="55"/>
      <c r="O37" s="55"/>
      <c r="P37" s="55"/>
      <c r="Q37" s="55"/>
      <c r="R37" s="55"/>
      <c r="S37" s="55"/>
    </row>
    <row r="38" spans="1:19" s="19" customFormat="1" ht="15.75">
      <c r="A38" s="22">
        <v>8</v>
      </c>
      <c r="B38" s="24" t="s">
        <v>18</v>
      </c>
      <c r="C38" s="1" t="s">
        <v>171</v>
      </c>
      <c r="D38" s="14"/>
      <c r="E38" s="17"/>
      <c r="F38" s="17"/>
      <c r="G38" s="14">
        <v>100</v>
      </c>
      <c r="H38" s="23"/>
      <c r="I38" s="36"/>
      <c r="J38" s="23"/>
      <c r="K38" s="23"/>
      <c r="L38" s="36"/>
      <c r="M38" s="23"/>
      <c r="N38" s="18"/>
      <c r="O38" s="18"/>
      <c r="P38" s="18"/>
      <c r="Q38" s="18"/>
      <c r="R38" s="18"/>
      <c r="S38" s="18"/>
    </row>
    <row r="39" spans="1:115" s="19" customFormat="1" ht="47.25">
      <c r="A39" s="25">
        <v>8</v>
      </c>
      <c r="B39" s="2" t="s">
        <v>475</v>
      </c>
      <c r="C39" s="5" t="s">
        <v>171</v>
      </c>
      <c r="D39" s="10" t="s">
        <v>477</v>
      </c>
      <c r="E39" s="41" t="s">
        <v>480</v>
      </c>
      <c r="F39" s="10">
        <v>4371186</v>
      </c>
      <c r="G39" s="41">
        <v>100</v>
      </c>
      <c r="H39" s="56">
        <v>1.12</v>
      </c>
      <c r="I39" s="54"/>
      <c r="J39" s="36">
        <f>G39*H39</f>
        <v>112.00000000000001</v>
      </c>
      <c r="K39" s="10">
        <v>1</v>
      </c>
      <c r="L39" s="58">
        <f>K39*H39</f>
        <v>1.12</v>
      </c>
      <c r="M39" s="20" t="s">
        <v>583</v>
      </c>
      <c r="N39" s="55"/>
      <c r="O39" s="55"/>
      <c r="P39" s="55"/>
      <c r="Q39" s="55"/>
      <c r="R39" s="55"/>
      <c r="S39" s="55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</row>
    <row r="40" spans="1:19" s="19" customFormat="1" ht="47.25">
      <c r="A40" s="25">
        <v>8</v>
      </c>
      <c r="B40" s="2" t="s">
        <v>408</v>
      </c>
      <c r="C40" s="5" t="s">
        <v>171</v>
      </c>
      <c r="D40" s="10" t="s">
        <v>409</v>
      </c>
      <c r="E40" s="10" t="s">
        <v>410</v>
      </c>
      <c r="F40" s="10">
        <v>8888264887</v>
      </c>
      <c r="G40" s="41">
        <v>100</v>
      </c>
      <c r="H40" s="53">
        <v>5.27</v>
      </c>
      <c r="I40" s="54"/>
      <c r="J40" s="36">
        <f>G40*H40</f>
        <v>527</v>
      </c>
      <c r="K40" s="10">
        <v>25</v>
      </c>
      <c r="L40" s="54">
        <f>K40*H40</f>
        <v>131.75</v>
      </c>
      <c r="M40" s="10" t="s">
        <v>585</v>
      </c>
      <c r="N40" s="55"/>
      <c r="O40" s="55"/>
      <c r="P40" s="55"/>
      <c r="Q40" s="55"/>
      <c r="R40" s="55"/>
      <c r="S40" s="55"/>
    </row>
    <row r="41" spans="1:19" s="19" customFormat="1" ht="47.25">
      <c r="A41" s="22">
        <v>9</v>
      </c>
      <c r="B41" s="8" t="s">
        <v>19</v>
      </c>
      <c r="C41" s="23" t="s">
        <v>171</v>
      </c>
      <c r="D41" s="14"/>
      <c r="E41" s="17"/>
      <c r="F41" s="17"/>
      <c r="G41" s="14">
        <v>3</v>
      </c>
      <c r="H41" s="23"/>
      <c r="I41" s="36"/>
      <c r="J41" s="23"/>
      <c r="K41" s="23"/>
      <c r="L41" s="36"/>
      <c r="M41" s="23"/>
      <c r="N41" s="18"/>
      <c r="O41" s="18"/>
      <c r="P41" s="18"/>
      <c r="Q41" s="18"/>
      <c r="R41" s="18"/>
      <c r="S41" s="18"/>
    </row>
    <row r="42" spans="1:19" s="19" customFormat="1" ht="78.75">
      <c r="A42" s="5">
        <v>9</v>
      </c>
      <c r="B42" s="2" t="s">
        <v>235</v>
      </c>
      <c r="C42" s="5" t="s">
        <v>171</v>
      </c>
      <c r="D42" s="65" t="s">
        <v>236</v>
      </c>
      <c r="E42" s="66" t="s">
        <v>240</v>
      </c>
      <c r="F42" s="5" t="s">
        <v>241</v>
      </c>
      <c r="G42" s="57">
        <v>3</v>
      </c>
      <c r="H42" s="56">
        <v>74.5</v>
      </c>
      <c r="I42" s="58"/>
      <c r="J42" s="61">
        <f>G42*H42</f>
        <v>223.5</v>
      </c>
      <c r="K42" s="5">
        <v>1</v>
      </c>
      <c r="L42" s="58">
        <f>K42*H42</f>
        <v>74.5</v>
      </c>
      <c r="M42" s="20" t="s">
        <v>583</v>
      </c>
      <c r="N42" s="55"/>
      <c r="O42" s="55"/>
      <c r="P42" s="55"/>
      <c r="Q42" s="55"/>
      <c r="R42" s="55"/>
      <c r="S42" s="55"/>
    </row>
    <row r="43" spans="1:115" s="19" customFormat="1" ht="31.5">
      <c r="A43" s="25">
        <v>9</v>
      </c>
      <c r="B43" s="2" t="s">
        <v>475</v>
      </c>
      <c r="C43" s="10" t="s">
        <v>171</v>
      </c>
      <c r="D43" s="41" t="s">
        <v>481</v>
      </c>
      <c r="E43" s="92" t="s">
        <v>482</v>
      </c>
      <c r="F43" s="92">
        <v>204800</v>
      </c>
      <c r="G43" s="41">
        <v>3</v>
      </c>
      <c r="H43" s="53">
        <v>107.1</v>
      </c>
      <c r="I43" s="54"/>
      <c r="J43" s="36">
        <f>G43*H43</f>
        <v>321.29999999999995</v>
      </c>
      <c r="K43" s="10">
        <v>2</v>
      </c>
      <c r="L43" s="58">
        <f>K43*H43</f>
        <v>214.2</v>
      </c>
      <c r="M43" s="10" t="s">
        <v>585</v>
      </c>
      <c r="N43" s="55"/>
      <c r="O43" s="55"/>
      <c r="P43" s="55"/>
      <c r="Q43" s="55"/>
      <c r="R43" s="55"/>
      <c r="S43" s="55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</row>
    <row r="44" spans="1:19" s="19" customFormat="1" ht="78.75">
      <c r="A44" s="22">
        <v>10</v>
      </c>
      <c r="B44" s="24" t="s">
        <v>20</v>
      </c>
      <c r="C44" s="1"/>
      <c r="D44" s="14"/>
      <c r="E44" s="17"/>
      <c r="F44" s="17"/>
      <c r="G44" s="10"/>
      <c r="H44" s="23"/>
      <c r="I44" s="36"/>
      <c r="J44" s="23"/>
      <c r="K44" s="23"/>
      <c r="L44" s="36"/>
      <c r="M44" s="23"/>
      <c r="N44" s="18"/>
      <c r="O44" s="18"/>
      <c r="P44" s="18"/>
      <c r="Q44" s="18"/>
      <c r="R44" s="18"/>
      <c r="S44" s="18"/>
    </row>
    <row r="45" spans="1:19" s="19" customFormat="1" ht="15.75">
      <c r="A45" s="1">
        <v>10</v>
      </c>
      <c r="B45" s="24" t="s">
        <v>235</v>
      </c>
      <c r="C45" s="1"/>
      <c r="D45" s="1" t="s">
        <v>242</v>
      </c>
      <c r="E45" s="2"/>
      <c r="F45" s="5"/>
      <c r="G45" s="5"/>
      <c r="H45" s="56"/>
      <c r="I45" s="58"/>
      <c r="J45" s="61">
        <f>SUM(I48+I51+I54)</f>
        <v>2161.5</v>
      </c>
      <c r="K45" s="5"/>
      <c r="L45" s="58"/>
      <c r="M45" s="20" t="s">
        <v>583</v>
      </c>
      <c r="N45" s="18"/>
      <c r="O45" s="18"/>
      <c r="P45" s="18"/>
      <c r="Q45" s="18"/>
      <c r="R45" s="18"/>
      <c r="S45" s="18"/>
    </row>
    <row r="46" spans="1:19" s="19" customFormat="1" ht="15.75">
      <c r="A46" s="22">
        <v>10</v>
      </c>
      <c r="B46" s="24" t="s">
        <v>475</v>
      </c>
      <c r="C46" s="1"/>
      <c r="D46" s="14"/>
      <c r="E46" s="17"/>
      <c r="F46" s="17"/>
      <c r="G46" s="10"/>
      <c r="H46" s="23"/>
      <c r="I46" s="36"/>
      <c r="J46" s="36">
        <f>SUM(I49+I52+I55)</f>
        <v>7394.8</v>
      </c>
      <c r="K46" s="23"/>
      <c r="L46" s="36"/>
      <c r="M46" s="10" t="s">
        <v>585</v>
      </c>
      <c r="N46" s="18"/>
      <c r="O46" s="18"/>
      <c r="P46" s="18"/>
      <c r="Q46" s="18"/>
      <c r="R46" s="18"/>
      <c r="S46" s="18"/>
    </row>
    <row r="47" spans="1:19" s="19" customFormat="1" ht="15.75">
      <c r="A47" s="25">
        <v>10.1</v>
      </c>
      <c r="B47" s="2" t="s">
        <v>21</v>
      </c>
      <c r="C47" s="23" t="s">
        <v>171</v>
      </c>
      <c r="D47" s="14"/>
      <c r="E47" s="17"/>
      <c r="F47" s="17"/>
      <c r="G47" s="10">
        <v>1000</v>
      </c>
      <c r="H47" s="23"/>
      <c r="I47" s="36"/>
      <c r="J47" s="23"/>
      <c r="K47" s="23"/>
      <c r="L47" s="36"/>
      <c r="M47" s="23"/>
      <c r="N47" s="18"/>
      <c r="O47" s="18"/>
      <c r="P47" s="18"/>
      <c r="Q47" s="18"/>
      <c r="R47" s="18"/>
      <c r="S47" s="18"/>
    </row>
    <row r="48" spans="1:19" s="19" customFormat="1" ht="47.25">
      <c r="A48" s="5">
        <v>10.1</v>
      </c>
      <c r="B48" s="2" t="s">
        <v>235</v>
      </c>
      <c r="C48" s="5" t="s">
        <v>171</v>
      </c>
      <c r="D48" s="5" t="s">
        <v>242</v>
      </c>
      <c r="E48" s="2" t="s">
        <v>243</v>
      </c>
      <c r="F48" s="59">
        <v>900925</v>
      </c>
      <c r="G48" s="5">
        <v>1000</v>
      </c>
      <c r="H48" s="56">
        <v>1.65</v>
      </c>
      <c r="I48" s="58">
        <f>G48*H48</f>
        <v>1650</v>
      </c>
      <c r="J48" s="61"/>
      <c r="K48" s="5">
        <v>1</v>
      </c>
      <c r="L48" s="58">
        <f>K48*H48</f>
        <v>1.65</v>
      </c>
      <c r="M48" s="10"/>
      <c r="N48" s="55"/>
      <c r="O48" s="55"/>
      <c r="P48" s="55"/>
      <c r="Q48" s="55"/>
      <c r="R48" s="55"/>
      <c r="S48" s="55"/>
    </row>
    <row r="49" spans="1:115" s="19" customFormat="1" ht="63">
      <c r="A49" s="25">
        <v>10.1</v>
      </c>
      <c r="B49" s="2" t="s">
        <v>475</v>
      </c>
      <c r="C49" s="10" t="s">
        <v>171</v>
      </c>
      <c r="D49" s="10" t="s">
        <v>477</v>
      </c>
      <c r="E49" s="41" t="s">
        <v>483</v>
      </c>
      <c r="F49" s="10" t="s">
        <v>484</v>
      </c>
      <c r="G49" s="10">
        <v>1000</v>
      </c>
      <c r="H49" s="56">
        <v>6.5</v>
      </c>
      <c r="I49" s="54">
        <f>G49*H49</f>
        <v>6500</v>
      </c>
      <c r="J49" s="36"/>
      <c r="K49" s="10">
        <v>25</v>
      </c>
      <c r="L49" s="58">
        <f>K49*H49</f>
        <v>162.5</v>
      </c>
      <c r="M49" s="10"/>
      <c r="N49" s="55"/>
      <c r="O49" s="55"/>
      <c r="P49" s="55"/>
      <c r="Q49" s="55"/>
      <c r="R49" s="55"/>
      <c r="S49" s="55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</row>
    <row r="50" spans="1:19" s="19" customFormat="1" ht="15.75">
      <c r="A50" s="25">
        <v>10.2</v>
      </c>
      <c r="B50" s="2" t="s">
        <v>22</v>
      </c>
      <c r="C50" s="23" t="s">
        <v>171</v>
      </c>
      <c r="D50" s="14"/>
      <c r="E50" s="17"/>
      <c r="F50" s="17"/>
      <c r="G50" s="14">
        <v>300</v>
      </c>
      <c r="H50" s="23"/>
      <c r="I50" s="36"/>
      <c r="J50" s="23"/>
      <c r="K50" s="23"/>
      <c r="L50" s="36"/>
      <c r="M50" s="23"/>
      <c r="N50" s="18"/>
      <c r="O50" s="18"/>
      <c r="P50" s="18"/>
      <c r="Q50" s="18"/>
      <c r="R50" s="18"/>
      <c r="S50" s="18"/>
    </row>
    <row r="51" spans="1:19" s="19" customFormat="1" ht="94.5">
      <c r="A51" s="5">
        <v>10.2</v>
      </c>
      <c r="B51" s="2" t="s">
        <v>235</v>
      </c>
      <c r="C51" s="5" t="s">
        <v>171</v>
      </c>
      <c r="D51" s="5" t="s">
        <v>242</v>
      </c>
      <c r="E51" s="4" t="s">
        <v>244</v>
      </c>
      <c r="F51" s="59">
        <v>901106</v>
      </c>
      <c r="G51" s="57">
        <v>300</v>
      </c>
      <c r="H51" s="56">
        <v>1.65</v>
      </c>
      <c r="I51" s="58">
        <f>G51*H51</f>
        <v>495</v>
      </c>
      <c r="J51" s="61"/>
      <c r="K51" s="5">
        <v>1</v>
      </c>
      <c r="L51" s="58">
        <f>K51*H51</f>
        <v>1.65</v>
      </c>
      <c r="M51" s="10"/>
      <c r="N51" s="55"/>
      <c r="O51" s="55"/>
      <c r="P51" s="55"/>
      <c r="Q51" s="55"/>
      <c r="R51" s="55"/>
      <c r="S51" s="55"/>
    </row>
    <row r="52" spans="1:115" s="19" customFormat="1" ht="47.25">
      <c r="A52" s="25">
        <v>10.2</v>
      </c>
      <c r="B52" s="2" t="s">
        <v>475</v>
      </c>
      <c r="C52" s="10" t="s">
        <v>171</v>
      </c>
      <c r="D52" s="10" t="s">
        <v>477</v>
      </c>
      <c r="E52" s="41" t="s">
        <v>485</v>
      </c>
      <c r="F52" s="10" t="s">
        <v>486</v>
      </c>
      <c r="G52" s="41">
        <v>300</v>
      </c>
      <c r="H52" s="56">
        <v>2.89</v>
      </c>
      <c r="I52" s="54">
        <f>G52*H52</f>
        <v>867</v>
      </c>
      <c r="J52" s="36"/>
      <c r="K52" s="10">
        <v>25</v>
      </c>
      <c r="L52" s="58">
        <f>K52*H52</f>
        <v>72.25</v>
      </c>
      <c r="M52" s="10"/>
      <c r="N52" s="55"/>
      <c r="O52" s="55"/>
      <c r="P52" s="55"/>
      <c r="Q52" s="55"/>
      <c r="R52" s="55"/>
      <c r="S52" s="55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9" s="19" customFormat="1" ht="15.75">
      <c r="A53" s="25">
        <v>10.3</v>
      </c>
      <c r="B53" s="2" t="s">
        <v>23</v>
      </c>
      <c r="C53" s="23" t="s">
        <v>171</v>
      </c>
      <c r="D53" s="14"/>
      <c r="E53" s="17"/>
      <c r="F53" s="17"/>
      <c r="G53" s="14">
        <v>10</v>
      </c>
      <c r="H53" s="23"/>
      <c r="I53" s="36"/>
      <c r="J53" s="23"/>
      <c r="K53" s="23"/>
      <c r="L53" s="36"/>
      <c r="M53" s="23"/>
      <c r="N53" s="18"/>
      <c r="O53" s="18"/>
      <c r="P53" s="18"/>
      <c r="Q53" s="18"/>
      <c r="R53" s="18"/>
      <c r="S53" s="18"/>
    </row>
    <row r="54" spans="1:19" s="19" customFormat="1" ht="94.5">
      <c r="A54" s="5">
        <v>10.3</v>
      </c>
      <c r="B54" s="2" t="s">
        <v>235</v>
      </c>
      <c r="C54" s="5" t="s">
        <v>171</v>
      </c>
      <c r="D54" s="5" t="s">
        <v>242</v>
      </c>
      <c r="E54" s="4" t="s">
        <v>245</v>
      </c>
      <c r="F54" s="59">
        <v>901120</v>
      </c>
      <c r="G54" s="57">
        <v>10</v>
      </c>
      <c r="H54" s="56">
        <v>1.65</v>
      </c>
      <c r="I54" s="58">
        <f>G54*H54</f>
        <v>16.5</v>
      </c>
      <c r="J54" s="61"/>
      <c r="K54" s="5">
        <v>1</v>
      </c>
      <c r="L54" s="58">
        <f>K54*H54</f>
        <v>1.65</v>
      </c>
      <c r="M54" s="10"/>
      <c r="N54" s="55"/>
      <c r="O54" s="55"/>
      <c r="P54" s="55"/>
      <c r="Q54" s="55"/>
      <c r="R54" s="55"/>
      <c r="S54" s="55"/>
    </row>
    <row r="55" spans="1:115" s="19" customFormat="1" ht="47.25">
      <c r="A55" s="25">
        <v>10.3</v>
      </c>
      <c r="B55" s="2" t="s">
        <v>475</v>
      </c>
      <c r="C55" s="10" t="s">
        <v>171</v>
      </c>
      <c r="D55" s="10" t="s">
        <v>477</v>
      </c>
      <c r="E55" s="41" t="s">
        <v>487</v>
      </c>
      <c r="F55" s="10" t="s">
        <v>488</v>
      </c>
      <c r="G55" s="41">
        <v>10</v>
      </c>
      <c r="H55" s="56">
        <v>2.78</v>
      </c>
      <c r="I55" s="54">
        <f>G55*H55</f>
        <v>27.799999999999997</v>
      </c>
      <c r="J55" s="36"/>
      <c r="K55" s="10">
        <v>25</v>
      </c>
      <c r="L55" s="58">
        <f>K55*H55</f>
        <v>69.5</v>
      </c>
      <c r="M55" s="10"/>
      <c r="N55" s="55"/>
      <c r="O55" s="55"/>
      <c r="P55" s="55"/>
      <c r="Q55" s="55"/>
      <c r="R55" s="55"/>
      <c r="S55" s="55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</row>
    <row r="56" spans="1:19" s="19" customFormat="1" ht="94.5">
      <c r="A56" s="22">
        <v>11</v>
      </c>
      <c r="B56" s="24" t="s">
        <v>24</v>
      </c>
      <c r="C56" s="5"/>
      <c r="D56" s="14"/>
      <c r="E56" s="17"/>
      <c r="F56" s="17"/>
      <c r="G56" s="10"/>
      <c r="H56" s="23"/>
      <c r="I56" s="36"/>
      <c r="J56" s="23"/>
      <c r="K56" s="23"/>
      <c r="L56" s="36"/>
      <c r="M56" s="23"/>
      <c r="N56" s="18"/>
      <c r="O56" s="18"/>
      <c r="P56" s="18"/>
      <c r="Q56" s="18"/>
      <c r="R56" s="18"/>
      <c r="S56" s="18"/>
    </row>
    <row r="57" spans="1:19" s="19" customFormat="1" ht="15.75">
      <c r="A57" s="1">
        <v>11</v>
      </c>
      <c r="B57" s="24" t="s">
        <v>235</v>
      </c>
      <c r="C57" s="5"/>
      <c r="D57" s="46"/>
      <c r="E57" s="47"/>
      <c r="F57" s="47"/>
      <c r="G57" s="5"/>
      <c r="H57" s="60"/>
      <c r="I57" s="61"/>
      <c r="J57" s="61">
        <f>SUM(I60+I63+I66+I69)</f>
        <v>3994.5</v>
      </c>
      <c r="K57" s="1"/>
      <c r="L57" s="61"/>
      <c r="M57" s="20" t="s">
        <v>583</v>
      </c>
      <c r="N57" s="18"/>
      <c r="O57" s="18"/>
      <c r="P57" s="18"/>
      <c r="Q57" s="18"/>
      <c r="R57" s="18"/>
      <c r="S57" s="18"/>
    </row>
    <row r="58" spans="1:19" s="19" customFormat="1" ht="15.75">
      <c r="A58" s="22">
        <v>11</v>
      </c>
      <c r="B58" s="24" t="s">
        <v>475</v>
      </c>
      <c r="C58" s="5"/>
      <c r="D58" s="14"/>
      <c r="E58" s="17"/>
      <c r="F58" s="17"/>
      <c r="G58" s="10"/>
      <c r="H58" s="23"/>
      <c r="I58" s="36"/>
      <c r="J58" s="36">
        <f>SUM(I61+I64+I67+I70)</f>
        <v>4880.5</v>
      </c>
      <c r="K58" s="23"/>
      <c r="L58" s="36"/>
      <c r="M58" s="10" t="s">
        <v>585</v>
      </c>
      <c r="N58" s="18"/>
      <c r="O58" s="18"/>
      <c r="P58" s="18"/>
      <c r="Q58" s="18"/>
      <c r="R58" s="18"/>
      <c r="S58" s="18"/>
    </row>
    <row r="59" spans="1:19" s="19" customFormat="1" ht="15.75">
      <c r="A59" s="25">
        <v>11.1</v>
      </c>
      <c r="B59" s="2" t="s">
        <v>25</v>
      </c>
      <c r="C59" s="23" t="s">
        <v>171</v>
      </c>
      <c r="D59" s="14"/>
      <c r="E59" s="17"/>
      <c r="F59" s="17"/>
      <c r="G59" s="14">
        <v>250</v>
      </c>
      <c r="H59" s="23"/>
      <c r="I59" s="36"/>
      <c r="J59" s="23"/>
      <c r="K59" s="23"/>
      <c r="L59" s="36"/>
      <c r="M59" s="23"/>
      <c r="N59" s="18"/>
      <c r="O59" s="18"/>
      <c r="P59" s="18"/>
      <c r="Q59" s="18"/>
      <c r="R59" s="18"/>
      <c r="S59" s="18"/>
    </row>
    <row r="60" spans="1:19" s="19" customFormat="1" ht="31.5">
      <c r="A60" s="5">
        <v>11.1</v>
      </c>
      <c r="B60" s="2" t="s">
        <v>235</v>
      </c>
      <c r="C60" s="5" t="s">
        <v>171</v>
      </c>
      <c r="D60" s="62" t="s">
        <v>246</v>
      </c>
      <c r="E60" s="67" t="s">
        <v>247</v>
      </c>
      <c r="F60" s="62" t="s">
        <v>248</v>
      </c>
      <c r="G60" s="57">
        <v>250</v>
      </c>
      <c r="H60" s="56">
        <v>6.5</v>
      </c>
      <c r="I60" s="58">
        <f>G60*H60</f>
        <v>1625</v>
      </c>
      <c r="J60" s="61"/>
      <c r="K60" s="5">
        <v>1</v>
      </c>
      <c r="L60" s="54">
        <v>6.5</v>
      </c>
      <c r="M60" s="10"/>
      <c r="N60" s="55"/>
      <c r="O60" s="55"/>
      <c r="P60" s="55"/>
      <c r="Q60" s="55"/>
      <c r="R60" s="55"/>
      <c r="S60" s="55"/>
    </row>
    <row r="61" spans="1:115" s="19" customFormat="1" ht="47.25">
      <c r="A61" s="25">
        <v>11.1</v>
      </c>
      <c r="B61" s="2" t="s">
        <v>475</v>
      </c>
      <c r="C61" s="10" t="s">
        <v>171</v>
      </c>
      <c r="D61" s="10" t="s">
        <v>477</v>
      </c>
      <c r="E61" s="41" t="s">
        <v>489</v>
      </c>
      <c r="F61" s="10" t="s">
        <v>490</v>
      </c>
      <c r="G61" s="41">
        <v>250</v>
      </c>
      <c r="H61" s="56">
        <v>7.15</v>
      </c>
      <c r="I61" s="54">
        <f>G61*H61</f>
        <v>1787.5</v>
      </c>
      <c r="J61" s="36"/>
      <c r="K61" s="10">
        <v>25</v>
      </c>
      <c r="L61" s="58">
        <f>K61*H61</f>
        <v>178.75</v>
      </c>
      <c r="M61" s="10"/>
      <c r="N61" s="55"/>
      <c r="O61" s="55"/>
      <c r="P61" s="55"/>
      <c r="Q61" s="55"/>
      <c r="R61" s="55"/>
      <c r="S61" s="55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</row>
    <row r="62" spans="1:19" s="19" customFormat="1" ht="15.75">
      <c r="A62" s="25">
        <v>11.2</v>
      </c>
      <c r="B62" s="2" t="s">
        <v>26</v>
      </c>
      <c r="C62" s="23" t="s">
        <v>171</v>
      </c>
      <c r="D62" s="14"/>
      <c r="E62" s="17"/>
      <c r="F62" s="17"/>
      <c r="G62" s="14">
        <v>250</v>
      </c>
      <c r="H62" s="23"/>
      <c r="I62" s="36"/>
      <c r="J62" s="23"/>
      <c r="K62" s="23"/>
      <c r="L62" s="36"/>
      <c r="M62" s="23"/>
      <c r="N62" s="18"/>
      <c r="O62" s="18"/>
      <c r="P62" s="18"/>
      <c r="Q62" s="18"/>
      <c r="R62" s="18"/>
      <c r="S62" s="18"/>
    </row>
    <row r="63" spans="1:19" s="19" customFormat="1" ht="31.5">
      <c r="A63" s="5">
        <v>11.2</v>
      </c>
      <c r="B63" s="2" t="s">
        <v>235</v>
      </c>
      <c r="C63" s="5" t="s">
        <v>171</v>
      </c>
      <c r="D63" s="62" t="s">
        <v>246</v>
      </c>
      <c r="E63" s="67" t="s">
        <v>249</v>
      </c>
      <c r="F63" s="62" t="s">
        <v>250</v>
      </c>
      <c r="G63" s="57">
        <v>250</v>
      </c>
      <c r="H63" s="56">
        <v>6.55</v>
      </c>
      <c r="I63" s="58">
        <f>G63*H63</f>
        <v>1637.5</v>
      </c>
      <c r="J63" s="61"/>
      <c r="K63" s="5">
        <v>1</v>
      </c>
      <c r="L63" s="58">
        <f>K63*H63</f>
        <v>6.55</v>
      </c>
      <c r="M63" s="10"/>
      <c r="N63" s="55"/>
      <c r="O63" s="55"/>
      <c r="P63" s="55"/>
      <c r="Q63" s="55"/>
      <c r="R63" s="55"/>
      <c r="S63" s="55"/>
    </row>
    <row r="64" spans="1:115" s="19" customFormat="1" ht="47.25">
      <c r="A64" s="25">
        <v>11.2</v>
      </c>
      <c r="B64" s="2" t="s">
        <v>475</v>
      </c>
      <c r="C64" s="10" t="s">
        <v>171</v>
      </c>
      <c r="D64" s="10" t="s">
        <v>477</v>
      </c>
      <c r="E64" s="41" t="s">
        <v>491</v>
      </c>
      <c r="F64" s="10" t="s">
        <v>492</v>
      </c>
      <c r="G64" s="41">
        <v>250</v>
      </c>
      <c r="H64" s="56">
        <v>7.6</v>
      </c>
      <c r="I64" s="54">
        <f>G64*H64</f>
        <v>1900</v>
      </c>
      <c r="J64" s="36"/>
      <c r="K64" s="10">
        <v>25</v>
      </c>
      <c r="L64" s="58">
        <f>K64*H64</f>
        <v>190</v>
      </c>
      <c r="M64" s="10"/>
      <c r="N64" s="55"/>
      <c r="O64" s="55"/>
      <c r="P64" s="55"/>
      <c r="Q64" s="55"/>
      <c r="R64" s="55"/>
      <c r="S64" s="55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</row>
    <row r="65" spans="1:19" s="19" customFormat="1" ht="15.75">
      <c r="A65" s="25">
        <v>11.3</v>
      </c>
      <c r="B65" s="2" t="s">
        <v>27</v>
      </c>
      <c r="C65" s="23" t="s">
        <v>171</v>
      </c>
      <c r="D65" s="14"/>
      <c r="E65" s="17"/>
      <c r="F65" s="17"/>
      <c r="G65" s="10">
        <v>100</v>
      </c>
      <c r="H65" s="23"/>
      <c r="I65" s="36"/>
      <c r="J65" s="23"/>
      <c r="K65" s="23"/>
      <c r="L65" s="36"/>
      <c r="M65" s="23"/>
      <c r="N65" s="18"/>
      <c r="O65" s="18"/>
      <c r="P65" s="18"/>
      <c r="Q65" s="18"/>
      <c r="R65" s="18"/>
      <c r="S65" s="18"/>
    </row>
    <row r="66" spans="1:19" s="19" customFormat="1" ht="31.5">
      <c r="A66" s="5">
        <v>11.3</v>
      </c>
      <c r="B66" s="2" t="s">
        <v>235</v>
      </c>
      <c r="C66" s="5" t="s">
        <v>171</v>
      </c>
      <c r="D66" s="62" t="s">
        <v>246</v>
      </c>
      <c r="E66" s="67" t="s">
        <v>249</v>
      </c>
      <c r="F66" s="62" t="s">
        <v>251</v>
      </c>
      <c r="G66" s="5">
        <v>100</v>
      </c>
      <c r="H66" s="56">
        <v>6.65</v>
      </c>
      <c r="I66" s="58">
        <f>G66*H66</f>
        <v>665</v>
      </c>
      <c r="J66" s="61"/>
      <c r="K66" s="5">
        <v>1</v>
      </c>
      <c r="L66" s="54">
        <v>6.65</v>
      </c>
      <c r="M66" s="10"/>
      <c r="N66" s="55"/>
      <c r="O66" s="55"/>
      <c r="P66" s="55"/>
      <c r="Q66" s="55"/>
      <c r="R66" s="55"/>
      <c r="S66" s="55"/>
    </row>
    <row r="67" spans="1:115" s="19" customFormat="1" ht="47.25">
      <c r="A67" s="25">
        <v>11.3</v>
      </c>
      <c r="B67" s="2" t="s">
        <v>475</v>
      </c>
      <c r="C67" s="10" t="s">
        <v>171</v>
      </c>
      <c r="D67" s="10" t="s">
        <v>477</v>
      </c>
      <c r="E67" s="41" t="s">
        <v>493</v>
      </c>
      <c r="F67" s="10" t="s">
        <v>494</v>
      </c>
      <c r="G67" s="10">
        <v>100</v>
      </c>
      <c r="H67" s="56">
        <v>11.15</v>
      </c>
      <c r="I67" s="54">
        <f>G67*H67</f>
        <v>1115</v>
      </c>
      <c r="J67" s="36"/>
      <c r="K67" s="10">
        <v>25</v>
      </c>
      <c r="L67" s="58">
        <f>K67*H67</f>
        <v>278.75</v>
      </c>
      <c r="M67" s="10"/>
      <c r="N67" s="55"/>
      <c r="O67" s="55"/>
      <c r="P67" s="55"/>
      <c r="Q67" s="55"/>
      <c r="R67" s="55"/>
      <c r="S67" s="55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</row>
    <row r="68" spans="1:19" s="19" customFormat="1" ht="15.75">
      <c r="A68" s="25">
        <v>11.4</v>
      </c>
      <c r="B68" s="2" t="s">
        <v>28</v>
      </c>
      <c r="C68" s="23" t="s">
        <v>171</v>
      </c>
      <c r="D68" s="14"/>
      <c r="E68" s="17"/>
      <c r="F68" s="17"/>
      <c r="G68" s="14">
        <v>10</v>
      </c>
      <c r="H68" s="23"/>
      <c r="I68" s="36"/>
      <c r="J68" s="23"/>
      <c r="K68" s="23"/>
      <c r="L68" s="36"/>
      <c r="M68" s="23"/>
      <c r="N68" s="18"/>
      <c r="O68" s="18"/>
      <c r="P68" s="18"/>
      <c r="Q68" s="18"/>
      <c r="R68" s="18"/>
      <c r="S68" s="18"/>
    </row>
    <row r="69" spans="1:19" s="19" customFormat="1" ht="31.5">
      <c r="A69" s="5">
        <v>11.4</v>
      </c>
      <c r="B69" s="2" t="s">
        <v>235</v>
      </c>
      <c r="C69" s="5" t="s">
        <v>171</v>
      </c>
      <c r="D69" s="62" t="s">
        <v>246</v>
      </c>
      <c r="E69" s="67" t="s">
        <v>249</v>
      </c>
      <c r="F69" s="62" t="s">
        <v>252</v>
      </c>
      <c r="G69" s="57">
        <v>10</v>
      </c>
      <c r="H69" s="56">
        <v>6.7</v>
      </c>
      <c r="I69" s="58">
        <f>G69*H69</f>
        <v>67</v>
      </c>
      <c r="J69" s="61"/>
      <c r="K69" s="5">
        <v>1</v>
      </c>
      <c r="L69" s="54">
        <v>6.7</v>
      </c>
      <c r="M69" s="10"/>
      <c r="N69" s="55"/>
      <c r="O69" s="55"/>
      <c r="P69" s="55"/>
      <c r="Q69" s="55"/>
      <c r="R69" s="55"/>
      <c r="S69" s="55"/>
    </row>
    <row r="70" spans="1:115" s="19" customFormat="1" ht="47.25">
      <c r="A70" s="25">
        <v>11.4</v>
      </c>
      <c r="B70" s="2" t="s">
        <v>475</v>
      </c>
      <c r="C70" s="10" t="s">
        <v>171</v>
      </c>
      <c r="D70" s="10" t="s">
        <v>477</v>
      </c>
      <c r="E70" s="41" t="s">
        <v>495</v>
      </c>
      <c r="F70" s="10" t="s">
        <v>496</v>
      </c>
      <c r="G70" s="41">
        <v>10</v>
      </c>
      <c r="H70" s="56">
        <v>7.8</v>
      </c>
      <c r="I70" s="54">
        <f>G70*H70</f>
        <v>78</v>
      </c>
      <c r="J70" s="36"/>
      <c r="K70" s="10">
        <v>25</v>
      </c>
      <c r="L70" s="58">
        <f>K70*H70</f>
        <v>195</v>
      </c>
      <c r="M70" s="10"/>
      <c r="N70" s="55"/>
      <c r="O70" s="55"/>
      <c r="P70" s="55"/>
      <c r="Q70" s="55"/>
      <c r="R70" s="55"/>
      <c r="S70" s="55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</row>
    <row r="71" spans="1:19" s="19" customFormat="1" ht="15.75">
      <c r="A71" s="23">
        <v>12</v>
      </c>
      <c r="B71" s="8" t="s">
        <v>29</v>
      </c>
      <c r="C71" s="23" t="s">
        <v>171</v>
      </c>
      <c r="D71" s="14"/>
      <c r="E71" s="17"/>
      <c r="F71" s="17"/>
      <c r="G71" s="42">
        <v>60</v>
      </c>
      <c r="H71" s="23"/>
      <c r="I71" s="36"/>
      <c r="J71" s="23"/>
      <c r="K71" s="23"/>
      <c r="L71" s="36"/>
      <c r="M71" s="23"/>
      <c r="N71" s="18"/>
      <c r="O71" s="18"/>
      <c r="P71" s="18"/>
      <c r="Q71" s="18"/>
      <c r="R71" s="18"/>
      <c r="S71" s="18"/>
    </row>
    <row r="72" spans="1:115" s="19" customFormat="1" ht="63">
      <c r="A72" s="5">
        <v>12</v>
      </c>
      <c r="B72" s="2" t="s">
        <v>425</v>
      </c>
      <c r="C72" s="5" t="s">
        <v>171</v>
      </c>
      <c r="D72" s="65" t="s">
        <v>426</v>
      </c>
      <c r="E72" s="65" t="s">
        <v>427</v>
      </c>
      <c r="F72" s="99" t="s">
        <v>428</v>
      </c>
      <c r="G72" s="100">
        <v>60</v>
      </c>
      <c r="H72" s="56">
        <v>94.73</v>
      </c>
      <c r="I72" s="58"/>
      <c r="J72" s="61">
        <f>G72*H72</f>
        <v>5683.8</v>
      </c>
      <c r="K72" s="92">
        <v>12</v>
      </c>
      <c r="L72" s="58">
        <f>H72*K72</f>
        <v>1136.76</v>
      </c>
      <c r="M72" s="20" t="s">
        <v>583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</row>
    <row r="73" spans="1:19" s="19" customFormat="1" ht="31.5">
      <c r="A73" s="22">
        <v>19</v>
      </c>
      <c r="B73" s="24" t="s">
        <v>30</v>
      </c>
      <c r="C73" s="1" t="s">
        <v>171</v>
      </c>
      <c r="D73" s="14"/>
      <c r="E73" s="17"/>
      <c r="F73" s="17"/>
      <c r="G73" s="14">
        <v>300</v>
      </c>
      <c r="H73" s="23"/>
      <c r="I73" s="36"/>
      <c r="J73" s="23"/>
      <c r="K73" s="23"/>
      <c r="L73" s="36"/>
      <c r="M73" s="23"/>
      <c r="N73" s="18"/>
      <c r="O73" s="18"/>
      <c r="P73" s="18"/>
      <c r="Q73" s="18"/>
      <c r="R73" s="18"/>
      <c r="S73" s="18"/>
    </row>
    <row r="74" spans="1:115" s="19" customFormat="1" ht="78.75">
      <c r="A74" s="25">
        <v>19</v>
      </c>
      <c r="B74" s="2" t="s">
        <v>433</v>
      </c>
      <c r="C74" s="5" t="s">
        <v>171</v>
      </c>
      <c r="D74" s="41" t="s">
        <v>437</v>
      </c>
      <c r="E74" s="92" t="s">
        <v>438</v>
      </c>
      <c r="F74" s="92" t="s">
        <v>439</v>
      </c>
      <c r="G74" s="41">
        <v>300</v>
      </c>
      <c r="H74" s="53">
        <v>700.5</v>
      </c>
      <c r="I74" s="54"/>
      <c r="J74" s="36">
        <f>G74*H74</f>
        <v>210150</v>
      </c>
      <c r="K74" s="10" t="s">
        <v>399</v>
      </c>
      <c r="L74" s="54">
        <f>H74*1</f>
        <v>700.5</v>
      </c>
      <c r="M74" s="20" t="s">
        <v>583</v>
      </c>
      <c r="N74" s="55"/>
      <c r="O74" s="55"/>
      <c r="P74" s="55"/>
      <c r="Q74" s="55"/>
      <c r="R74" s="55"/>
      <c r="S74" s="55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</row>
    <row r="75" spans="1:19" s="19" customFormat="1" ht="31.5">
      <c r="A75" s="23">
        <v>20</v>
      </c>
      <c r="B75" s="24" t="s">
        <v>31</v>
      </c>
      <c r="C75" s="1" t="s">
        <v>171</v>
      </c>
      <c r="D75" s="14"/>
      <c r="E75" s="17"/>
      <c r="F75" s="17"/>
      <c r="G75" s="10">
        <v>500</v>
      </c>
      <c r="H75" s="23"/>
      <c r="I75" s="36"/>
      <c r="J75" s="23"/>
      <c r="K75" s="23"/>
      <c r="L75" s="36"/>
      <c r="M75" s="23"/>
      <c r="N75" s="18"/>
      <c r="O75" s="18"/>
      <c r="P75" s="18"/>
      <c r="Q75" s="18"/>
      <c r="R75" s="18"/>
      <c r="S75" s="18"/>
    </row>
    <row r="76" spans="1:115" s="19" customFormat="1" ht="47.25">
      <c r="A76" s="10">
        <v>20</v>
      </c>
      <c r="B76" s="2" t="s">
        <v>475</v>
      </c>
      <c r="C76" s="5" t="s">
        <v>171</v>
      </c>
      <c r="D76" s="102" t="s">
        <v>497</v>
      </c>
      <c r="E76" s="103" t="s">
        <v>498</v>
      </c>
      <c r="F76" s="103">
        <v>120101</v>
      </c>
      <c r="G76" s="10">
        <v>500</v>
      </c>
      <c r="H76" s="53">
        <v>1</v>
      </c>
      <c r="I76" s="54"/>
      <c r="J76" s="36">
        <f>G76*H76</f>
        <v>500</v>
      </c>
      <c r="K76" s="10">
        <v>1</v>
      </c>
      <c r="L76" s="58">
        <f>K76*H76</f>
        <v>1</v>
      </c>
      <c r="M76" s="20" t="s">
        <v>583</v>
      </c>
      <c r="N76" s="55"/>
      <c r="O76" s="55"/>
      <c r="P76" s="55"/>
      <c r="Q76" s="55"/>
      <c r="R76" s="55"/>
      <c r="S76" s="55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</row>
    <row r="77" spans="1:19" s="19" customFormat="1" ht="78.75">
      <c r="A77" s="10">
        <v>20</v>
      </c>
      <c r="B77" s="2" t="s">
        <v>355</v>
      </c>
      <c r="C77" s="5" t="s">
        <v>171</v>
      </c>
      <c r="D77" s="9" t="s">
        <v>358</v>
      </c>
      <c r="E77" s="9" t="s">
        <v>361</v>
      </c>
      <c r="F77" s="10">
        <v>200926</v>
      </c>
      <c r="G77" s="10">
        <v>500</v>
      </c>
      <c r="H77" s="53">
        <v>1.33</v>
      </c>
      <c r="I77" s="54"/>
      <c r="J77" s="36">
        <f>G77*H77</f>
        <v>665</v>
      </c>
      <c r="K77" s="10">
        <v>10</v>
      </c>
      <c r="L77" s="54">
        <f>K77*H77</f>
        <v>13.3</v>
      </c>
      <c r="M77" s="10" t="s">
        <v>585</v>
      </c>
      <c r="N77" s="55"/>
      <c r="O77" s="55"/>
      <c r="P77" s="55"/>
      <c r="Q77" s="55"/>
      <c r="R77" s="55"/>
      <c r="S77" s="55"/>
    </row>
    <row r="78" spans="1:19" s="19" customFormat="1" ht="15.75">
      <c r="A78" s="22">
        <v>21</v>
      </c>
      <c r="B78" s="24" t="s">
        <v>32</v>
      </c>
      <c r="C78" s="1" t="s">
        <v>171</v>
      </c>
      <c r="D78" s="14"/>
      <c r="E78" s="17"/>
      <c r="F78" s="17"/>
      <c r="G78" s="10">
        <v>300</v>
      </c>
      <c r="H78" s="23"/>
      <c r="I78" s="36"/>
      <c r="J78" s="23"/>
      <c r="K78" s="23"/>
      <c r="L78" s="36"/>
      <c r="M78" s="23"/>
      <c r="N78" s="18"/>
      <c r="O78" s="18"/>
      <c r="P78" s="18"/>
      <c r="Q78" s="18"/>
      <c r="R78" s="18"/>
      <c r="S78" s="18"/>
    </row>
    <row r="79" spans="1:115" s="19" customFormat="1" ht="94.5">
      <c r="A79" s="25">
        <v>21</v>
      </c>
      <c r="B79" s="2" t="s">
        <v>433</v>
      </c>
      <c r="C79" s="5" t="s">
        <v>171</v>
      </c>
      <c r="D79" s="41" t="s">
        <v>440</v>
      </c>
      <c r="E79" s="92" t="s">
        <v>441</v>
      </c>
      <c r="F79" s="92">
        <v>968900</v>
      </c>
      <c r="G79" s="10">
        <v>300</v>
      </c>
      <c r="H79" s="53">
        <v>0.0267</v>
      </c>
      <c r="I79" s="54"/>
      <c r="J79" s="36">
        <f>G79*H79</f>
        <v>8.01</v>
      </c>
      <c r="K79" s="10" t="s">
        <v>442</v>
      </c>
      <c r="L79" s="54">
        <f>H79*100</f>
        <v>2.67</v>
      </c>
      <c r="M79" s="20" t="s">
        <v>583</v>
      </c>
      <c r="N79" s="55"/>
      <c r="O79" s="55"/>
      <c r="P79" s="55"/>
      <c r="Q79" s="55"/>
      <c r="R79" s="55"/>
      <c r="S79" s="55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</row>
    <row r="80" spans="1:19" s="19" customFormat="1" ht="63">
      <c r="A80" s="25">
        <v>21</v>
      </c>
      <c r="B80" s="2" t="s">
        <v>355</v>
      </c>
      <c r="C80" s="5" t="s">
        <v>171</v>
      </c>
      <c r="D80" s="97" t="s">
        <v>362</v>
      </c>
      <c r="E80" s="9" t="s">
        <v>363</v>
      </c>
      <c r="F80" s="10">
        <v>301824</v>
      </c>
      <c r="G80" s="10">
        <v>300</v>
      </c>
      <c r="H80" s="53">
        <v>0.15</v>
      </c>
      <c r="I80" s="54"/>
      <c r="J80" s="36">
        <f>G80*H80</f>
        <v>45</v>
      </c>
      <c r="K80" s="10">
        <v>100</v>
      </c>
      <c r="L80" s="54">
        <f>K80*H80</f>
        <v>15</v>
      </c>
      <c r="M80" s="10" t="s">
        <v>585</v>
      </c>
      <c r="N80" s="55"/>
      <c r="O80" s="55"/>
      <c r="P80" s="55"/>
      <c r="Q80" s="55"/>
      <c r="R80" s="55"/>
      <c r="S80" s="55"/>
    </row>
    <row r="81" spans="1:19" s="19" customFormat="1" ht="46.5" customHeight="1">
      <c r="A81" s="1">
        <v>24</v>
      </c>
      <c r="B81" s="24" t="s">
        <v>33</v>
      </c>
      <c r="C81" s="1"/>
      <c r="D81" s="14"/>
      <c r="E81" s="17"/>
      <c r="F81" s="17"/>
      <c r="G81" s="14"/>
      <c r="H81" s="23"/>
      <c r="I81" s="36"/>
      <c r="J81" s="23"/>
      <c r="K81" s="23"/>
      <c r="L81" s="36"/>
      <c r="M81" s="23"/>
      <c r="N81" s="18"/>
      <c r="O81" s="18"/>
      <c r="P81" s="18"/>
      <c r="Q81" s="18"/>
      <c r="R81" s="18"/>
      <c r="S81" s="18"/>
    </row>
    <row r="82" spans="1:19" s="19" customFormat="1" ht="30" customHeight="1">
      <c r="A82" s="1">
        <v>24</v>
      </c>
      <c r="B82" s="24" t="s">
        <v>408</v>
      </c>
      <c r="C82" s="1"/>
      <c r="D82" s="1"/>
      <c r="E82" s="1"/>
      <c r="F82" s="1"/>
      <c r="G82" s="46"/>
      <c r="H82" s="56"/>
      <c r="I82" s="58"/>
      <c r="J82" s="36">
        <f>SUM(I85+I88)</f>
        <v>13153.23</v>
      </c>
      <c r="K82" s="5"/>
      <c r="L82" s="54"/>
      <c r="M82" s="20" t="s">
        <v>583</v>
      </c>
      <c r="N82" s="18"/>
      <c r="O82" s="18"/>
      <c r="P82" s="18"/>
      <c r="Q82" s="18"/>
      <c r="R82" s="18"/>
      <c r="S82" s="18"/>
    </row>
    <row r="83" spans="1:19" s="19" customFormat="1" ht="27.75" customHeight="1">
      <c r="A83" s="23">
        <v>24</v>
      </c>
      <c r="B83" s="8" t="s">
        <v>338</v>
      </c>
      <c r="C83" s="23"/>
      <c r="D83" s="14"/>
      <c r="E83" s="17"/>
      <c r="F83" s="17"/>
      <c r="G83" s="14"/>
      <c r="H83" s="35"/>
      <c r="I83" s="36"/>
      <c r="J83" s="36">
        <f>SUM(I86+I89)</f>
        <v>25470</v>
      </c>
      <c r="K83" s="23"/>
      <c r="L83" s="36"/>
      <c r="M83" s="10" t="s">
        <v>585</v>
      </c>
      <c r="N83" s="95"/>
      <c r="O83" s="95"/>
      <c r="P83" s="95"/>
      <c r="Q83" s="95"/>
      <c r="R83" s="95"/>
      <c r="S83" s="95"/>
    </row>
    <row r="84" spans="1:19" s="19" customFormat="1" ht="68.25" customHeight="1">
      <c r="A84" s="25">
        <v>24.1</v>
      </c>
      <c r="B84" s="2" t="s">
        <v>34</v>
      </c>
      <c r="C84" s="5" t="s">
        <v>171</v>
      </c>
      <c r="D84" s="14"/>
      <c r="E84" s="17"/>
      <c r="F84" s="17"/>
      <c r="G84" s="14">
        <v>9</v>
      </c>
      <c r="H84" s="23"/>
      <c r="I84" s="36"/>
      <c r="J84" s="23"/>
      <c r="K84" s="23"/>
      <c r="L84" s="36"/>
      <c r="M84" s="23"/>
      <c r="N84" s="18"/>
      <c r="O84" s="18"/>
      <c r="P84" s="18"/>
      <c r="Q84" s="18"/>
      <c r="R84" s="18"/>
      <c r="S84" s="18"/>
    </row>
    <row r="85" spans="1:19" s="19" customFormat="1" ht="47.25">
      <c r="A85" s="25">
        <v>24.1</v>
      </c>
      <c r="B85" s="2" t="s">
        <v>408</v>
      </c>
      <c r="C85" s="5" t="s">
        <v>171</v>
      </c>
      <c r="D85" s="10" t="s">
        <v>409</v>
      </c>
      <c r="E85" s="10" t="s">
        <v>411</v>
      </c>
      <c r="F85" s="98" t="s">
        <v>412</v>
      </c>
      <c r="G85" s="41">
        <v>9</v>
      </c>
      <c r="H85" s="53">
        <v>432.77</v>
      </c>
      <c r="I85" s="54">
        <f>G85*H85</f>
        <v>3894.93</v>
      </c>
      <c r="J85" s="36"/>
      <c r="K85" s="10">
        <v>3</v>
      </c>
      <c r="L85" s="54">
        <f>K85*H85</f>
        <v>1298.31</v>
      </c>
      <c r="M85" s="10"/>
      <c r="N85" s="55"/>
      <c r="O85" s="55"/>
      <c r="P85" s="55"/>
      <c r="Q85" s="55"/>
      <c r="R85" s="55"/>
      <c r="S85" s="55"/>
    </row>
    <row r="86" spans="1:19" s="19" customFormat="1" ht="47.25">
      <c r="A86" s="10">
        <v>24.1</v>
      </c>
      <c r="B86" s="9" t="s">
        <v>338</v>
      </c>
      <c r="C86" s="10" t="s">
        <v>171</v>
      </c>
      <c r="D86" s="41" t="s">
        <v>339</v>
      </c>
      <c r="E86" s="92" t="s">
        <v>340</v>
      </c>
      <c r="F86" s="92" t="s">
        <v>341</v>
      </c>
      <c r="G86" s="41">
        <v>9</v>
      </c>
      <c r="H86" s="53">
        <v>940</v>
      </c>
      <c r="I86" s="54">
        <f>G86*H86</f>
        <v>8460</v>
      </c>
      <c r="J86" s="36"/>
      <c r="K86" s="10">
        <v>1</v>
      </c>
      <c r="L86" s="54">
        <f>K86*H86</f>
        <v>940</v>
      </c>
      <c r="M86" s="10"/>
      <c r="N86" s="96"/>
      <c r="O86" s="96"/>
      <c r="P86" s="96"/>
      <c r="Q86" s="96"/>
      <c r="R86" s="96"/>
      <c r="S86" s="96"/>
    </row>
    <row r="87" spans="1:19" s="19" customFormat="1" ht="45.75" customHeight="1">
      <c r="A87" s="25">
        <v>24.2</v>
      </c>
      <c r="B87" s="2" t="s">
        <v>35</v>
      </c>
      <c r="C87" s="5" t="s">
        <v>171</v>
      </c>
      <c r="D87" s="14"/>
      <c r="E87" s="17"/>
      <c r="F87" s="17"/>
      <c r="G87" s="14">
        <v>54</v>
      </c>
      <c r="H87" s="23"/>
      <c r="I87" s="36"/>
      <c r="J87" s="23"/>
      <c r="K87" s="23"/>
      <c r="L87" s="36"/>
      <c r="M87" s="23"/>
      <c r="N87" s="18"/>
      <c r="O87" s="18"/>
      <c r="P87" s="18"/>
      <c r="Q87" s="18"/>
      <c r="R87" s="18"/>
      <c r="S87" s="18"/>
    </row>
    <row r="88" spans="1:19" s="19" customFormat="1" ht="47.25">
      <c r="A88" s="25">
        <v>24.2</v>
      </c>
      <c r="B88" s="2" t="s">
        <v>408</v>
      </c>
      <c r="C88" s="5" t="s">
        <v>171</v>
      </c>
      <c r="D88" s="10" t="s">
        <v>409</v>
      </c>
      <c r="E88" s="10" t="s">
        <v>413</v>
      </c>
      <c r="F88" s="98" t="s">
        <v>414</v>
      </c>
      <c r="G88" s="41">
        <v>54</v>
      </c>
      <c r="H88" s="53">
        <v>171.45</v>
      </c>
      <c r="I88" s="54">
        <f>G88*H88</f>
        <v>9258.3</v>
      </c>
      <c r="J88" s="36"/>
      <c r="K88" s="10">
        <v>6</v>
      </c>
      <c r="L88" s="54">
        <f>K88*H88</f>
        <v>1028.6999999999998</v>
      </c>
      <c r="M88" s="10"/>
      <c r="N88" s="55"/>
      <c r="O88" s="55"/>
      <c r="P88" s="55"/>
      <c r="Q88" s="55"/>
      <c r="R88" s="55"/>
      <c r="S88" s="55"/>
    </row>
    <row r="89" spans="1:19" s="19" customFormat="1" ht="47.25">
      <c r="A89" s="10">
        <v>24.2</v>
      </c>
      <c r="B89" s="9" t="s">
        <v>338</v>
      </c>
      <c r="C89" s="10" t="s">
        <v>171</v>
      </c>
      <c r="D89" s="41" t="s">
        <v>339</v>
      </c>
      <c r="E89" s="92" t="s">
        <v>340</v>
      </c>
      <c r="F89" s="92" t="s">
        <v>342</v>
      </c>
      <c r="G89" s="41">
        <v>54</v>
      </c>
      <c r="H89" s="53">
        <v>315</v>
      </c>
      <c r="I89" s="54">
        <f>G89*H89</f>
        <v>17010</v>
      </c>
      <c r="J89" s="36"/>
      <c r="K89" s="10">
        <v>1</v>
      </c>
      <c r="L89" s="54">
        <f>K89*H89</f>
        <v>315</v>
      </c>
      <c r="M89" s="10"/>
      <c r="N89" s="96"/>
      <c r="O89" s="96"/>
      <c r="P89" s="96"/>
      <c r="Q89" s="96"/>
      <c r="R89" s="96"/>
      <c r="S89" s="96"/>
    </row>
    <row r="90" spans="1:19" s="19" customFormat="1" ht="48.75" customHeight="1">
      <c r="A90" s="22">
        <v>25</v>
      </c>
      <c r="B90" s="24" t="s">
        <v>36</v>
      </c>
      <c r="C90" s="1"/>
      <c r="D90" s="14"/>
      <c r="E90" s="17"/>
      <c r="F90" s="17"/>
      <c r="G90" s="10"/>
      <c r="H90" s="23"/>
      <c r="I90" s="36"/>
      <c r="J90" s="23"/>
      <c r="K90" s="23"/>
      <c r="L90" s="36"/>
      <c r="M90" s="23"/>
      <c r="N90" s="18"/>
      <c r="O90" s="18"/>
      <c r="P90" s="18"/>
      <c r="Q90" s="18"/>
      <c r="R90" s="18"/>
      <c r="S90" s="18"/>
    </row>
    <row r="91" spans="1:19" s="19" customFormat="1" ht="30.75" customHeight="1">
      <c r="A91" s="22">
        <v>25</v>
      </c>
      <c r="B91" s="24" t="s">
        <v>408</v>
      </c>
      <c r="C91" s="1"/>
      <c r="D91" s="23"/>
      <c r="E91" s="10"/>
      <c r="F91" s="10"/>
      <c r="G91" s="14"/>
      <c r="H91" s="53"/>
      <c r="I91" s="54"/>
      <c r="J91" s="36">
        <f>SUM(I94+I97)</f>
        <v>9438.96</v>
      </c>
      <c r="K91" s="10"/>
      <c r="L91" s="54"/>
      <c r="M91" s="20" t="s">
        <v>583</v>
      </c>
      <c r="N91" s="18"/>
      <c r="O91" s="18"/>
      <c r="P91" s="18"/>
      <c r="Q91" s="18"/>
      <c r="R91" s="18"/>
      <c r="S91" s="18"/>
    </row>
    <row r="92" spans="1:19" s="19" customFormat="1" ht="36" customHeight="1">
      <c r="A92" s="23">
        <v>25</v>
      </c>
      <c r="B92" s="8" t="s">
        <v>338</v>
      </c>
      <c r="C92" s="23"/>
      <c r="D92" s="14"/>
      <c r="E92" s="17"/>
      <c r="F92" s="17"/>
      <c r="G92" s="10"/>
      <c r="H92" s="35"/>
      <c r="I92" s="36"/>
      <c r="J92" s="36">
        <f>SUM(I95+I98)</f>
        <v>16410</v>
      </c>
      <c r="K92" s="23"/>
      <c r="L92" s="36"/>
      <c r="M92" s="10" t="s">
        <v>585</v>
      </c>
      <c r="N92" s="95"/>
      <c r="O92" s="95"/>
      <c r="P92" s="95"/>
      <c r="Q92" s="95"/>
      <c r="R92" s="95"/>
      <c r="S92" s="95"/>
    </row>
    <row r="93" spans="1:19" s="19" customFormat="1" ht="69" customHeight="1">
      <c r="A93" s="25">
        <v>25.1</v>
      </c>
      <c r="B93" s="2" t="s">
        <v>37</v>
      </c>
      <c r="C93" s="5" t="s">
        <v>171</v>
      </c>
      <c r="D93" s="14"/>
      <c r="E93" s="17"/>
      <c r="F93" s="17"/>
      <c r="G93" s="14">
        <v>6</v>
      </c>
      <c r="H93" s="23"/>
      <c r="I93" s="36"/>
      <c r="J93" s="23"/>
      <c r="K93" s="23"/>
      <c r="L93" s="36"/>
      <c r="M93" s="23"/>
      <c r="N93" s="18"/>
      <c r="O93" s="18"/>
      <c r="P93" s="18"/>
      <c r="Q93" s="18"/>
      <c r="R93" s="18"/>
      <c r="S93" s="18"/>
    </row>
    <row r="94" spans="1:19" s="19" customFormat="1" ht="31.5">
      <c r="A94" s="25">
        <v>25.1</v>
      </c>
      <c r="B94" s="2" t="s">
        <v>408</v>
      </c>
      <c r="C94" s="5" t="s">
        <v>171</v>
      </c>
      <c r="D94" s="10" t="s">
        <v>409</v>
      </c>
      <c r="E94" s="10" t="s">
        <v>411</v>
      </c>
      <c r="F94" s="98" t="s">
        <v>415</v>
      </c>
      <c r="G94" s="57">
        <v>6</v>
      </c>
      <c r="H94" s="53">
        <v>580.16</v>
      </c>
      <c r="I94" s="54">
        <f>G94*H94</f>
        <v>3480.96</v>
      </c>
      <c r="J94" s="36"/>
      <c r="K94" s="10">
        <v>3</v>
      </c>
      <c r="L94" s="54">
        <f>K94*H94</f>
        <v>1740.48</v>
      </c>
      <c r="M94" s="10"/>
      <c r="N94" s="55"/>
      <c r="O94" s="55"/>
      <c r="P94" s="55"/>
      <c r="Q94" s="55"/>
      <c r="R94" s="55"/>
      <c r="S94" s="55"/>
    </row>
    <row r="95" spans="1:19" s="19" customFormat="1" ht="47.25">
      <c r="A95" s="10">
        <v>25.1</v>
      </c>
      <c r="B95" s="9" t="s">
        <v>338</v>
      </c>
      <c r="C95" s="10" t="s">
        <v>171</v>
      </c>
      <c r="D95" s="41" t="s">
        <v>339</v>
      </c>
      <c r="E95" s="92" t="s">
        <v>340</v>
      </c>
      <c r="F95" s="92" t="s">
        <v>343</v>
      </c>
      <c r="G95" s="41">
        <v>6</v>
      </c>
      <c r="H95" s="53">
        <v>1060</v>
      </c>
      <c r="I95" s="54">
        <f>G95*H95</f>
        <v>6360</v>
      </c>
      <c r="J95" s="36"/>
      <c r="K95" s="10">
        <v>1</v>
      </c>
      <c r="L95" s="54">
        <f>K95*H95</f>
        <v>1060</v>
      </c>
      <c r="M95" s="10"/>
      <c r="N95" s="96"/>
      <c r="O95" s="96"/>
      <c r="P95" s="96"/>
      <c r="Q95" s="96"/>
      <c r="R95" s="96"/>
      <c r="S95" s="96"/>
    </row>
    <row r="96" spans="1:19" s="19" customFormat="1" ht="50.25" customHeight="1">
      <c r="A96" s="25">
        <v>25.2</v>
      </c>
      <c r="B96" s="2" t="s">
        <v>38</v>
      </c>
      <c r="C96" s="5" t="s">
        <v>171</v>
      </c>
      <c r="D96" s="14"/>
      <c r="E96" s="17"/>
      <c r="F96" s="17"/>
      <c r="G96" s="14">
        <v>30</v>
      </c>
      <c r="H96" s="23"/>
      <c r="I96" s="36"/>
      <c r="J96" s="23"/>
      <c r="K96" s="23"/>
      <c r="L96" s="36"/>
      <c r="M96" s="23"/>
      <c r="N96" s="18"/>
      <c r="O96" s="18"/>
      <c r="P96" s="18"/>
      <c r="Q96" s="18"/>
      <c r="R96" s="18"/>
      <c r="S96" s="18"/>
    </row>
    <row r="97" spans="1:19" s="19" customFormat="1" ht="47.25">
      <c r="A97" s="25">
        <v>25.2</v>
      </c>
      <c r="B97" s="2" t="s">
        <v>408</v>
      </c>
      <c r="C97" s="5" t="s">
        <v>171</v>
      </c>
      <c r="D97" s="10" t="s">
        <v>409</v>
      </c>
      <c r="E97" s="10" t="s">
        <v>413</v>
      </c>
      <c r="F97" s="98" t="s">
        <v>416</v>
      </c>
      <c r="G97" s="57">
        <v>30</v>
      </c>
      <c r="H97" s="53">
        <v>198.6</v>
      </c>
      <c r="I97" s="54">
        <f>G97*H97</f>
        <v>5958</v>
      </c>
      <c r="J97" s="36"/>
      <c r="K97" s="10">
        <v>6</v>
      </c>
      <c r="L97" s="54">
        <f>K97*H97</f>
        <v>1191.6</v>
      </c>
      <c r="M97" s="10"/>
      <c r="N97" s="55"/>
      <c r="O97" s="55"/>
      <c r="P97" s="55"/>
      <c r="Q97" s="55"/>
      <c r="R97" s="55"/>
      <c r="S97" s="55"/>
    </row>
    <row r="98" spans="1:19" s="19" customFormat="1" ht="47.25">
      <c r="A98" s="10">
        <v>25.2</v>
      </c>
      <c r="B98" s="9" t="s">
        <v>338</v>
      </c>
      <c r="C98" s="10" t="s">
        <v>171</v>
      </c>
      <c r="D98" s="41" t="s">
        <v>339</v>
      </c>
      <c r="E98" s="92" t="s">
        <v>340</v>
      </c>
      <c r="F98" s="92" t="s">
        <v>344</v>
      </c>
      <c r="G98" s="41">
        <v>30</v>
      </c>
      <c r="H98" s="53">
        <v>335</v>
      </c>
      <c r="I98" s="54">
        <f>G98*H98</f>
        <v>10050</v>
      </c>
      <c r="J98" s="36"/>
      <c r="K98" s="10">
        <v>1</v>
      </c>
      <c r="L98" s="54">
        <f>K98*H98</f>
        <v>335</v>
      </c>
      <c r="M98" s="10"/>
      <c r="N98" s="96"/>
      <c r="O98" s="96"/>
      <c r="P98" s="96"/>
      <c r="Q98" s="96"/>
      <c r="R98" s="96"/>
      <c r="S98" s="96"/>
    </row>
    <row r="99" spans="1:19" s="19" customFormat="1" ht="44.25" customHeight="1">
      <c r="A99" s="22">
        <v>26</v>
      </c>
      <c r="B99" s="24" t="s">
        <v>39</v>
      </c>
      <c r="C99" s="1"/>
      <c r="D99" s="14"/>
      <c r="E99" s="17"/>
      <c r="F99" s="17"/>
      <c r="G99" s="10"/>
      <c r="H99" s="23"/>
      <c r="I99" s="36"/>
      <c r="J99" s="23"/>
      <c r="K99" s="23"/>
      <c r="L99" s="36"/>
      <c r="M99" s="23"/>
      <c r="N99" s="18"/>
      <c r="O99" s="18"/>
      <c r="P99" s="18"/>
      <c r="Q99" s="18"/>
      <c r="R99" s="18"/>
      <c r="S99" s="18"/>
    </row>
    <row r="100" spans="1:19" s="19" customFormat="1" ht="27.75" customHeight="1">
      <c r="A100" s="22">
        <v>26</v>
      </c>
      <c r="B100" s="24" t="s">
        <v>408</v>
      </c>
      <c r="C100" s="1"/>
      <c r="D100" s="23"/>
      <c r="E100" s="10"/>
      <c r="F100" s="10"/>
      <c r="G100" s="46"/>
      <c r="H100" s="53"/>
      <c r="I100" s="54"/>
      <c r="J100" s="36">
        <f>SUM(I103+I106)</f>
        <v>10537.44</v>
      </c>
      <c r="K100" s="10"/>
      <c r="L100" s="54"/>
      <c r="M100" s="20" t="s">
        <v>583</v>
      </c>
      <c r="N100" s="18"/>
      <c r="O100" s="18"/>
      <c r="P100" s="18"/>
      <c r="Q100" s="18"/>
      <c r="R100" s="18"/>
      <c r="S100" s="18"/>
    </row>
    <row r="101" spans="1:19" s="19" customFormat="1" ht="28.5" customHeight="1">
      <c r="A101" s="23">
        <v>26</v>
      </c>
      <c r="B101" s="8" t="s">
        <v>338</v>
      </c>
      <c r="C101" s="23"/>
      <c r="D101" s="14"/>
      <c r="E101" s="17"/>
      <c r="F101" s="17"/>
      <c r="G101" s="10"/>
      <c r="H101" s="35"/>
      <c r="I101" s="36"/>
      <c r="J101" s="36">
        <f>SUM(I104+I107)</f>
        <v>17490</v>
      </c>
      <c r="K101" s="23"/>
      <c r="L101" s="36"/>
      <c r="M101" s="10" t="s">
        <v>585</v>
      </c>
      <c r="N101" s="95"/>
      <c r="O101" s="95"/>
      <c r="P101" s="95"/>
      <c r="Q101" s="95"/>
      <c r="R101" s="95"/>
      <c r="S101" s="95"/>
    </row>
    <row r="102" spans="1:19" s="19" customFormat="1" ht="67.5" customHeight="1">
      <c r="A102" s="25">
        <v>26.1</v>
      </c>
      <c r="B102" s="2" t="s">
        <v>40</v>
      </c>
      <c r="C102" s="5" t="s">
        <v>171</v>
      </c>
      <c r="D102" s="14"/>
      <c r="E102" s="17"/>
      <c r="F102" s="17"/>
      <c r="G102" s="14">
        <v>6</v>
      </c>
      <c r="H102" s="23"/>
      <c r="I102" s="36"/>
      <c r="J102" s="23"/>
      <c r="K102" s="23"/>
      <c r="L102" s="36"/>
      <c r="M102" s="23"/>
      <c r="N102" s="18"/>
      <c r="O102" s="18"/>
      <c r="P102" s="18"/>
      <c r="Q102" s="18"/>
      <c r="R102" s="18"/>
      <c r="S102" s="18"/>
    </row>
    <row r="103" spans="1:19" s="19" customFormat="1" ht="31.5">
      <c r="A103" s="25">
        <v>26.1</v>
      </c>
      <c r="B103" s="2" t="s">
        <v>408</v>
      </c>
      <c r="C103" s="5" t="s">
        <v>171</v>
      </c>
      <c r="D103" s="10" t="s">
        <v>409</v>
      </c>
      <c r="E103" s="10" t="s">
        <v>411</v>
      </c>
      <c r="F103" s="98" t="s">
        <v>417</v>
      </c>
      <c r="G103" s="57">
        <v>6</v>
      </c>
      <c r="H103" s="53">
        <v>710.84</v>
      </c>
      <c r="I103" s="54">
        <f>G103*H103</f>
        <v>4265.04</v>
      </c>
      <c r="J103" s="36"/>
      <c r="K103" s="10">
        <v>3</v>
      </c>
      <c r="L103" s="54">
        <f>K103*H103</f>
        <v>2132.52</v>
      </c>
      <c r="M103" s="10"/>
      <c r="N103" s="55"/>
      <c r="O103" s="55"/>
      <c r="P103" s="55"/>
      <c r="Q103" s="55"/>
      <c r="R103" s="55"/>
      <c r="S103" s="55"/>
    </row>
    <row r="104" spans="1:19" s="19" customFormat="1" ht="47.25">
      <c r="A104" s="10">
        <v>26.1</v>
      </c>
      <c r="B104" s="9" t="s">
        <v>338</v>
      </c>
      <c r="C104" s="10" t="s">
        <v>171</v>
      </c>
      <c r="D104" s="41" t="s">
        <v>339</v>
      </c>
      <c r="E104" s="92" t="s">
        <v>340</v>
      </c>
      <c r="F104" s="92" t="s">
        <v>345</v>
      </c>
      <c r="G104" s="41">
        <v>6</v>
      </c>
      <c r="H104" s="53">
        <v>1165</v>
      </c>
      <c r="I104" s="54">
        <f>G104*H104</f>
        <v>6990</v>
      </c>
      <c r="J104" s="36"/>
      <c r="K104" s="10">
        <v>1</v>
      </c>
      <c r="L104" s="54">
        <f>K104*H104</f>
        <v>1165</v>
      </c>
      <c r="M104" s="10"/>
      <c r="N104" s="96"/>
      <c r="O104" s="96"/>
      <c r="P104" s="96"/>
      <c r="Q104" s="96"/>
      <c r="R104" s="96"/>
      <c r="S104" s="96"/>
    </row>
    <row r="105" spans="1:19" s="19" customFormat="1" ht="46.5" customHeight="1">
      <c r="A105" s="25">
        <v>26.2</v>
      </c>
      <c r="B105" s="2" t="s">
        <v>41</v>
      </c>
      <c r="C105" s="5" t="s">
        <v>171</v>
      </c>
      <c r="D105" s="14"/>
      <c r="E105" s="17"/>
      <c r="F105" s="17"/>
      <c r="G105" s="14">
        <v>30</v>
      </c>
      <c r="H105" s="23"/>
      <c r="I105" s="36"/>
      <c r="J105" s="23"/>
      <c r="K105" s="23"/>
      <c r="L105" s="36"/>
      <c r="M105" s="23"/>
      <c r="N105" s="18"/>
      <c r="O105" s="18"/>
      <c r="P105" s="18"/>
      <c r="Q105" s="18"/>
      <c r="R105" s="18"/>
      <c r="S105" s="18"/>
    </row>
    <row r="106" spans="1:19" s="19" customFormat="1" ht="31.5">
      <c r="A106" s="25">
        <v>26.2</v>
      </c>
      <c r="B106" s="2" t="s">
        <v>408</v>
      </c>
      <c r="C106" s="5" t="s">
        <v>171</v>
      </c>
      <c r="D106" s="10" t="s">
        <v>409</v>
      </c>
      <c r="E106" s="10" t="s">
        <v>413</v>
      </c>
      <c r="F106" s="98" t="s">
        <v>418</v>
      </c>
      <c r="G106" s="57">
        <v>30</v>
      </c>
      <c r="H106" s="53">
        <v>209.08</v>
      </c>
      <c r="I106" s="54">
        <f>G106*H106</f>
        <v>6272.400000000001</v>
      </c>
      <c r="J106" s="36"/>
      <c r="K106" s="10">
        <v>6</v>
      </c>
      <c r="L106" s="54">
        <f>K106*H106</f>
        <v>1254.48</v>
      </c>
      <c r="M106" s="10"/>
      <c r="N106" s="55"/>
      <c r="O106" s="55"/>
      <c r="P106" s="55"/>
      <c r="Q106" s="55"/>
      <c r="R106" s="55"/>
      <c r="S106" s="55"/>
    </row>
    <row r="107" spans="1:19" s="19" customFormat="1" ht="47.25">
      <c r="A107" s="10">
        <v>26.2</v>
      </c>
      <c r="B107" s="9" t="s">
        <v>338</v>
      </c>
      <c r="C107" s="10" t="s">
        <v>171</v>
      </c>
      <c r="D107" s="41" t="s">
        <v>339</v>
      </c>
      <c r="E107" s="92" t="s">
        <v>340</v>
      </c>
      <c r="F107" s="92" t="s">
        <v>346</v>
      </c>
      <c r="G107" s="41">
        <v>30</v>
      </c>
      <c r="H107" s="53">
        <v>350</v>
      </c>
      <c r="I107" s="54">
        <f>G107*H107</f>
        <v>10500</v>
      </c>
      <c r="J107" s="36"/>
      <c r="K107" s="10">
        <v>1</v>
      </c>
      <c r="L107" s="54">
        <f>K107*H107</f>
        <v>350</v>
      </c>
      <c r="M107" s="10"/>
      <c r="N107" s="96"/>
      <c r="O107" s="96"/>
      <c r="P107" s="96"/>
      <c r="Q107" s="96"/>
      <c r="R107" s="96"/>
      <c r="S107" s="96"/>
    </row>
    <row r="108" spans="1:19" s="19" customFormat="1" ht="53.25" customHeight="1">
      <c r="A108" s="22">
        <v>27</v>
      </c>
      <c r="B108" s="24" t="s">
        <v>42</v>
      </c>
      <c r="C108" s="1" t="s">
        <v>171</v>
      </c>
      <c r="D108" s="14"/>
      <c r="E108" s="17"/>
      <c r="F108" s="17"/>
      <c r="G108" s="14">
        <v>60</v>
      </c>
      <c r="H108" s="23"/>
      <c r="I108" s="36"/>
      <c r="J108" s="23"/>
      <c r="K108" s="23"/>
      <c r="L108" s="36"/>
      <c r="M108" s="23"/>
      <c r="N108" s="18"/>
      <c r="O108" s="18"/>
      <c r="P108" s="18"/>
      <c r="Q108" s="18"/>
      <c r="R108" s="18"/>
      <c r="S108" s="18"/>
    </row>
    <row r="109" spans="1:19" s="19" customFormat="1" ht="63">
      <c r="A109" s="10">
        <v>27</v>
      </c>
      <c r="B109" s="9" t="s">
        <v>338</v>
      </c>
      <c r="C109" s="10" t="s">
        <v>171</v>
      </c>
      <c r="D109" s="41" t="s">
        <v>347</v>
      </c>
      <c r="E109" s="92" t="s">
        <v>348</v>
      </c>
      <c r="F109" s="92">
        <v>405850</v>
      </c>
      <c r="G109" s="41">
        <v>60</v>
      </c>
      <c r="H109" s="53">
        <v>4.64</v>
      </c>
      <c r="I109" s="54"/>
      <c r="J109" s="36">
        <f>G109*H109</f>
        <v>278.4</v>
      </c>
      <c r="K109" s="10">
        <v>10</v>
      </c>
      <c r="L109" s="54">
        <f>K109*H109</f>
        <v>46.4</v>
      </c>
      <c r="M109" s="20" t="s">
        <v>583</v>
      </c>
      <c r="N109" s="96"/>
      <c r="O109" s="96"/>
      <c r="P109" s="96"/>
      <c r="Q109" s="96"/>
      <c r="R109" s="96"/>
      <c r="S109" s="96"/>
    </row>
    <row r="110" spans="1:19" s="19" customFormat="1" ht="46.5" customHeight="1">
      <c r="A110" s="22">
        <v>28</v>
      </c>
      <c r="B110" s="24" t="s">
        <v>43</v>
      </c>
      <c r="C110" s="1" t="s">
        <v>171</v>
      </c>
      <c r="D110" s="14"/>
      <c r="E110" s="17"/>
      <c r="F110" s="17"/>
      <c r="G110" s="14">
        <v>30</v>
      </c>
      <c r="H110" s="23"/>
      <c r="I110" s="36"/>
      <c r="J110" s="23"/>
      <c r="K110" s="23"/>
      <c r="L110" s="36"/>
      <c r="M110" s="23"/>
      <c r="N110" s="18"/>
      <c r="O110" s="18"/>
      <c r="P110" s="18"/>
      <c r="Q110" s="18"/>
      <c r="R110" s="18"/>
      <c r="S110" s="18"/>
    </row>
    <row r="111" spans="1:115" s="19" customFormat="1" ht="78.75">
      <c r="A111" s="25">
        <v>28</v>
      </c>
      <c r="B111" s="2" t="s">
        <v>475</v>
      </c>
      <c r="C111" s="5" t="s">
        <v>171</v>
      </c>
      <c r="D111" s="41" t="s">
        <v>499</v>
      </c>
      <c r="E111" s="92" t="s">
        <v>500</v>
      </c>
      <c r="F111" s="92" t="s">
        <v>501</v>
      </c>
      <c r="G111" s="41">
        <v>30</v>
      </c>
      <c r="H111" s="104">
        <v>180</v>
      </c>
      <c r="I111" s="54"/>
      <c r="J111" s="36">
        <f>G111*H111</f>
        <v>5400</v>
      </c>
      <c r="K111" s="10">
        <v>5</v>
      </c>
      <c r="L111" s="58">
        <f>K111*H111</f>
        <v>900</v>
      </c>
      <c r="M111" s="20" t="s">
        <v>583</v>
      </c>
      <c r="N111" s="55"/>
      <c r="O111" s="55"/>
      <c r="P111" s="55"/>
      <c r="Q111" s="55"/>
      <c r="R111" s="55"/>
      <c r="S111" s="55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</row>
    <row r="112" spans="1:19" s="19" customFormat="1" ht="43.5" customHeight="1">
      <c r="A112" s="22">
        <v>29</v>
      </c>
      <c r="B112" s="24" t="s">
        <v>44</v>
      </c>
      <c r="C112" s="1" t="s">
        <v>171</v>
      </c>
      <c r="D112" s="14"/>
      <c r="E112" s="17"/>
      <c r="F112" s="17"/>
      <c r="G112" s="14">
        <v>2</v>
      </c>
      <c r="H112" s="23"/>
      <c r="I112" s="36"/>
      <c r="J112" s="23"/>
      <c r="K112" s="23"/>
      <c r="L112" s="36"/>
      <c r="M112" s="23"/>
      <c r="N112" s="18"/>
      <c r="O112" s="18"/>
      <c r="P112" s="18"/>
      <c r="Q112" s="18"/>
      <c r="R112" s="18"/>
      <c r="S112" s="18"/>
    </row>
    <row r="113" spans="1:115" s="19" customFormat="1" ht="94.5">
      <c r="A113" s="25">
        <v>29</v>
      </c>
      <c r="B113" s="2" t="s">
        <v>475</v>
      </c>
      <c r="C113" s="5" t="s">
        <v>171</v>
      </c>
      <c r="D113" s="41" t="s">
        <v>499</v>
      </c>
      <c r="E113" s="92" t="s">
        <v>502</v>
      </c>
      <c r="F113" s="92" t="s">
        <v>503</v>
      </c>
      <c r="G113" s="41">
        <v>2</v>
      </c>
      <c r="H113" s="56">
        <v>964</v>
      </c>
      <c r="I113" s="54"/>
      <c r="J113" s="36">
        <f>G113*H113</f>
        <v>1928</v>
      </c>
      <c r="K113" s="10">
        <v>1</v>
      </c>
      <c r="L113" s="58">
        <f>K113*H113</f>
        <v>964</v>
      </c>
      <c r="M113" s="20" t="s">
        <v>583</v>
      </c>
      <c r="N113" s="55"/>
      <c r="O113" s="55"/>
      <c r="P113" s="55"/>
      <c r="Q113" s="55"/>
      <c r="R113" s="55"/>
      <c r="S113" s="55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</row>
    <row r="114" spans="1:19" s="19" customFormat="1" ht="53.25" customHeight="1">
      <c r="A114" s="22">
        <v>30</v>
      </c>
      <c r="B114" s="24" t="s">
        <v>45</v>
      </c>
      <c r="C114" s="1" t="s">
        <v>171</v>
      </c>
      <c r="D114" s="14"/>
      <c r="E114" s="17"/>
      <c r="F114" s="17"/>
      <c r="G114" s="14">
        <v>2</v>
      </c>
      <c r="H114" s="23"/>
      <c r="I114" s="36"/>
      <c r="J114" s="23"/>
      <c r="K114" s="23"/>
      <c r="L114" s="36"/>
      <c r="M114" s="23"/>
      <c r="N114" s="18"/>
      <c r="O114" s="18"/>
      <c r="P114" s="18"/>
      <c r="Q114" s="18"/>
      <c r="R114" s="18"/>
      <c r="S114" s="18"/>
    </row>
    <row r="115" spans="1:115" s="19" customFormat="1" ht="78.75">
      <c r="A115" s="25">
        <v>30</v>
      </c>
      <c r="B115" s="2" t="s">
        <v>475</v>
      </c>
      <c r="C115" s="5" t="s">
        <v>171</v>
      </c>
      <c r="D115" s="41" t="s">
        <v>499</v>
      </c>
      <c r="E115" s="92" t="s">
        <v>504</v>
      </c>
      <c r="F115" s="92" t="s">
        <v>505</v>
      </c>
      <c r="G115" s="41">
        <v>2</v>
      </c>
      <c r="H115" s="56">
        <v>178.67</v>
      </c>
      <c r="I115" s="54"/>
      <c r="J115" s="36">
        <f>G115*H115</f>
        <v>357.34</v>
      </c>
      <c r="K115" s="10">
        <v>1</v>
      </c>
      <c r="L115" s="58">
        <f>K115*H115</f>
        <v>178.67</v>
      </c>
      <c r="M115" s="20" t="s">
        <v>583</v>
      </c>
      <c r="N115" s="55"/>
      <c r="O115" s="55"/>
      <c r="P115" s="55"/>
      <c r="Q115" s="55"/>
      <c r="R115" s="55"/>
      <c r="S115" s="55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</row>
    <row r="116" spans="1:19" s="19" customFormat="1" ht="31.5">
      <c r="A116" s="22">
        <v>31</v>
      </c>
      <c r="B116" s="24" t="s">
        <v>46</v>
      </c>
      <c r="C116" s="1" t="s">
        <v>171</v>
      </c>
      <c r="D116" s="14"/>
      <c r="E116" s="17"/>
      <c r="F116" s="17"/>
      <c r="G116" s="14">
        <v>2</v>
      </c>
      <c r="H116" s="23"/>
      <c r="I116" s="36"/>
      <c r="J116" s="23"/>
      <c r="K116" s="23"/>
      <c r="L116" s="36"/>
      <c r="M116" s="23"/>
      <c r="N116" s="18"/>
      <c r="O116" s="18"/>
      <c r="P116" s="18"/>
      <c r="Q116" s="18"/>
      <c r="R116" s="18"/>
      <c r="S116" s="18"/>
    </row>
    <row r="117" spans="1:115" s="19" customFormat="1" ht="63">
      <c r="A117" s="25">
        <v>31</v>
      </c>
      <c r="B117" s="2" t="s">
        <v>475</v>
      </c>
      <c r="C117" s="5" t="s">
        <v>171</v>
      </c>
      <c r="D117" s="41" t="s">
        <v>499</v>
      </c>
      <c r="E117" s="92" t="s">
        <v>506</v>
      </c>
      <c r="F117" s="92" t="s">
        <v>507</v>
      </c>
      <c r="G117" s="41">
        <v>2</v>
      </c>
      <c r="H117" s="56">
        <v>1659.05</v>
      </c>
      <c r="I117" s="54"/>
      <c r="J117" s="36">
        <f>G117*H117</f>
        <v>3318.1</v>
      </c>
      <c r="K117" s="10">
        <v>1</v>
      </c>
      <c r="L117" s="58">
        <f>K117*H117</f>
        <v>1659.05</v>
      </c>
      <c r="M117" s="20" t="s">
        <v>583</v>
      </c>
      <c r="N117" s="55"/>
      <c r="O117" s="55"/>
      <c r="P117" s="55"/>
      <c r="Q117" s="55"/>
      <c r="R117" s="55"/>
      <c r="S117" s="55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</row>
    <row r="118" spans="1:19" s="19" customFormat="1" ht="31.5">
      <c r="A118" s="22">
        <v>32</v>
      </c>
      <c r="B118" s="24" t="s">
        <v>47</v>
      </c>
      <c r="C118" s="1" t="s">
        <v>171</v>
      </c>
      <c r="D118" s="14"/>
      <c r="E118" s="17"/>
      <c r="F118" s="17"/>
      <c r="G118" s="14">
        <v>2</v>
      </c>
      <c r="H118" s="23"/>
      <c r="I118" s="36"/>
      <c r="J118" s="23"/>
      <c r="K118" s="23"/>
      <c r="L118" s="36"/>
      <c r="M118" s="23"/>
      <c r="N118" s="18"/>
      <c r="O118" s="18"/>
      <c r="P118" s="18"/>
      <c r="Q118" s="18"/>
      <c r="R118" s="18"/>
      <c r="S118" s="18"/>
    </row>
    <row r="119" spans="1:115" s="19" customFormat="1" ht="63">
      <c r="A119" s="25">
        <v>32</v>
      </c>
      <c r="B119" s="2" t="s">
        <v>475</v>
      </c>
      <c r="C119" s="5" t="s">
        <v>171</v>
      </c>
      <c r="D119" s="41" t="s">
        <v>499</v>
      </c>
      <c r="E119" s="92" t="s">
        <v>508</v>
      </c>
      <c r="F119" s="92" t="s">
        <v>509</v>
      </c>
      <c r="G119" s="41">
        <v>2</v>
      </c>
      <c r="H119" s="56">
        <v>154.32</v>
      </c>
      <c r="I119" s="54"/>
      <c r="J119" s="36">
        <f>G119*H119</f>
        <v>308.64</v>
      </c>
      <c r="K119" s="10">
        <v>1</v>
      </c>
      <c r="L119" s="58">
        <f>K119*H119</f>
        <v>154.32</v>
      </c>
      <c r="M119" s="20" t="s">
        <v>583</v>
      </c>
      <c r="N119" s="55"/>
      <c r="O119" s="55"/>
      <c r="P119" s="55"/>
      <c r="Q119" s="55"/>
      <c r="R119" s="55"/>
      <c r="S119" s="55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</row>
    <row r="120" spans="1:19" s="19" customFormat="1" ht="31.5">
      <c r="A120" s="22">
        <v>33</v>
      </c>
      <c r="B120" s="24" t="s">
        <v>48</v>
      </c>
      <c r="C120" s="1" t="s">
        <v>171</v>
      </c>
      <c r="D120" s="14"/>
      <c r="E120" s="17"/>
      <c r="F120" s="17"/>
      <c r="G120" s="14">
        <v>2</v>
      </c>
      <c r="H120" s="23"/>
      <c r="I120" s="36"/>
      <c r="J120" s="23"/>
      <c r="K120" s="23"/>
      <c r="L120" s="36"/>
      <c r="M120" s="23"/>
      <c r="N120" s="18"/>
      <c r="O120" s="18"/>
      <c r="P120" s="18"/>
      <c r="Q120" s="18"/>
      <c r="R120" s="18"/>
      <c r="S120" s="18"/>
    </row>
    <row r="121" spans="1:115" s="19" customFormat="1" ht="78.75">
      <c r="A121" s="25">
        <v>33</v>
      </c>
      <c r="B121" s="2" t="s">
        <v>475</v>
      </c>
      <c r="C121" s="5" t="s">
        <v>171</v>
      </c>
      <c r="D121" s="41" t="s">
        <v>499</v>
      </c>
      <c r="E121" s="92" t="s">
        <v>510</v>
      </c>
      <c r="F121" s="92" t="s">
        <v>511</v>
      </c>
      <c r="G121" s="41">
        <v>2</v>
      </c>
      <c r="H121" s="56">
        <v>1054.62</v>
      </c>
      <c r="I121" s="54"/>
      <c r="J121" s="36">
        <f>G121*H121</f>
        <v>2109.24</v>
      </c>
      <c r="K121" s="10">
        <v>1</v>
      </c>
      <c r="L121" s="58">
        <f>K121*H121</f>
        <v>1054.62</v>
      </c>
      <c r="M121" s="20" t="s">
        <v>583</v>
      </c>
      <c r="N121" s="55"/>
      <c r="O121" s="55"/>
      <c r="P121" s="55"/>
      <c r="Q121" s="55"/>
      <c r="R121" s="55"/>
      <c r="S121" s="55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</row>
    <row r="122" spans="1:19" s="19" customFormat="1" ht="31.5">
      <c r="A122" s="22">
        <v>34</v>
      </c>
      <c r="B122" s="24" t="s">
        <v>47</v>
      </c>
      <c r="C122" s="1" t="s">
        <v>171</v>
      </c>
      <c r="D122" s="14"/>
      <c r="E122" s="17"/>
      <c r="F122" s="17"/>
      <c r="G122" s="14">
        <v>2</v>
      </c>
      <c r="H122" s="23"/>
      <c r="I122" s="36"/>
      <c r="J122" s="23"/>
      <c r="K122" s="23"/>
      <c r="L122" s="36"/>
      <c r="M122" s="23"/>
      <c r="N122" s="18"/>
      <c r="O122" s="18"/>
      <c r="P122" s="18"/>
      <c r="Q122" s="18"/>
      <c r="R122" s="18"/>
      <c r="S122" s="18"/>
    </row>
    <row r="123" spans="1:115" s="19" customFormat="1" ht="63">
      <c r="A123" s="25">
        <v>34</v>
      </c>
      <c r="B123" s="2" t="s">
        <v>475</v>
      </c>
      <c r="C123" s="5" t="s">
        <v>171</v>
      </c>
      <c r="D123" s="41" t="s">
        <v>499</v>
      </c>
      <c r="E123" s="92" t="s">
        <v>508</v>
      </c>
      <c r="F123" s="92" t="s">
        <v>509</v>
      </c>
      <c r="G123" s="41">
        <v>2</v>
      </c>
      <c r="H123" s="56">
        <v>154.32</v>
      </c>
      <c r="I123" s="54"/>
      <c r="J123" s="36">
        <f>G123*H123</f>
        <v>308.64</v>
      </c>
      <c r="K123" s="10">
        <v>1</v>
      </c>
      <c r="L123" s="58">
        <f>K123*H123</f>
        <v>154.32</v>
      </c>
      <c r="M123" s="20" t="s">
        <v>583</v>
      </c>
      <c r="N123" s="55"/>
      <c r="O123" s="55"/>
      <c r="P123" s="55"/>
      <c r="Q123" s="55"/>
      <c r="R123" s="55"/>
      <c r="S123" s="55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</row>
    <row r="124" spans="1:19" s="19" customFormat="1" ht="47.25">
      <c r="A124" s="22">
        <v>35</v>
      </c>
      <c r="B124" s="24" t="s">
        <v>49</v>
      </c>
      <c r="C124" s="1" t="s">
        <v>171</v>
      </c>
      <c r="D124" s="14"/>
      <c r="E124" s="17"/>
      <c r="F124" s="17"/>
      <c r="G124" s="14">
        <v>2</v>
      </c>
      <c r="H124" s="23"/>
      <c r="I124" s="36"/>
      <c r="J124" s="23"/>
      <c r="K124" s="23"/>
      <c r="L124" s="36"/>
      <c r="M124" s="23"/>
      <c r="N124" s="18"/>
      <c r="O124" s="18"/>
      <c r="P124" s="18"/>
      <c r="Q124" s="18"/>
      <c r="R124" s="18"/>
      <c r="S124" s="18"/>
    </row>
    <row r="125" spans="1:115" s="19" customFormat="1" ht="94.5">
      <c r="A125" s="25">
        <v>35</v>
      </c>
      <c r="B125" s="2" t="s">
        <v>475</v>
      </c>
      <c r="C125" s="5" t="s">
        <v>171</v>
      </c>
      <c r="D125" s="41" t="s">
        <v>499</v>
      </c>
      <c r="E125" s="92" t="s">
        <v>512</v>
      </c>
      <c r="F125" s="92" t="s">
        <v>513</v>
      </c>
      <c r="G125" s="41">
        <v>2</v>
      </c>
      <c r="H125" s="56">
        <v>1054.62</v>
      </c>
      <c r="I125" s="54"/>
      <c r="J125" s="36">
        <f>G125*H125</f>
        <v>2109.24</v>
      </c>
      <c r="K125" s="10">
        <v>1</v>
      </c>
      <c r="L125" s="58">
        <f>K125*H125</f>
        <v>1054.62</v>
      </c>
      <c r="M125" s="20" t="s">
        <v>583</v>
      </c>
      <c r="N125" s="55"/>
      <c r="O125" s="55"/>
      <c r="P125" s="55"/>
      <c r="Q125" s="55"/>
      <c r="R125" s="55"/>
      <c r="S125" s="55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</row>
    <row r="126" spans="1:19" s="19" customFormat="1" ht="31.5">
      <c r="A126" s="22">
        <v>36</v>
      </c>
      <c r="B126" s="24" t="s">
        <v>47</v>
      </c>
      <c r="C126" s="1" t="s">
        <v>171</v>
      </c>
      <c r="D126" s="14"/>
      <c r="E126" s="17"/>
      <c r="F126" s="17"/>
      <c r="G126" s="14">
        <v>2</v>
      </c>
      <c r="H126" s="23"/>
      <c r="I126" s="36"/>
      <c r="J126" s="23"/>
      <c r="K126" s="23"/>
      <c r="L126" s="36"/>
      <c r="M126" s="23"/>
      <c r="N126" s="18"/>
      <c r="O126" s="18"/>
      <c r="P126" s="18"/>
      <c r="Q126" s="18"/>
      <c r="R126" s="18"/>
      <c r="S126" s="18"/>
    </row>
    <row r="127" spans="1:115" s="19" customFormat="1" ht="63">
      <c r="A127" s="25">
        <v>36</v>
      </c>
      <c r="B127" s="2" t="s">
        <v>475</v>
      </c>
      <c r="C127" s="5" t="s">
        <v>171</v>
      </c>
      <c r="D127" s="41" t="s">
        <v>499</v>
      </c>
      <c r="E127" s="92" t="s">
        <v>508</v>
      </c>
      <c r="F127" s="92" t="s">
        <v>509</v>
      </c>
      <c r="G127" s="41">
        <v>2</v>
      </c>
      <c r="H127" s="56">
        <v>154.32</v>
      </c>
      <c r="I127" s="54"/>
      <c r="J127" s="36">
        <f>G127*H127</f>
        <v>308.64</v>
      </c>
      <c r="K127" s="10">
        <v>1</v>
      </c>
      <c r="L127" s="58">
        <f>K127*H127</f>
        <v>154.32</v>
      </c>
      <c r="M127" s="20" t="s">
        <v>583</v>
      </c>
      <c r="N127" s="55"/>
      <c r="O127" s="55"/>
      <c r="P127" s="55"/>
      <c r="Q127" s="55"/>
      <c r="R127" s="55"/>
      <c r="S127" s="55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</row>
    <row r="128" spans="1:19" s="19" customFormat="1" ht="47.25">
      <c r="A128" s="22">
        <v>37</v>
      </c>
      <c r="B128" s="24" t="s">
        <v>50</v>
      </c>
      <c r="C128" s="1" t="s">
        <v>171</v>
      </c>
      <c r="D128" s="14"/>
      <c r="E128" s="17"/>
      <c r="F128" s="17"/>
      <c r="G128" s="14">
        <v>2</v>
      </c>
      <c r="H128" s="23"/>
      <c r="I128" s="36"/>
      <c r="J128" s="23"/>
      <c r="K128" s="23"/>
      <c r="L128" s="36"/>
      <c r="M128" s="23"/>
      <c r="N128" s="18"/>
      <c r="O128" s="18"/>
      <c r="P128" s="18"/>
      <c r="Q128" s="18"/>
      <c r="R128" s="18"/>
      <c r="S128" s="18"/>
    </row>
    <row r="129" spans="1:115" s="19" customFormat="1" ht="47.25">
      <c r="A129" s="25">
        <v>37</v>
      </c>
      <c r="B129" s="2" t="s">
        <v>475</v>
      </c>
      <c r="C129" s="5" t="s">
        <v>171</v>
      </c>
      <c r="D129" s="41" t="s">
        <v>499</v>
      </c>
      <c r="E129" s="92" t="s">
        <v>514</v>
      </c>
      <c r="F129" s="92" t="s">
        <v>515</v>
      </c>
      <c r="G129" s="41">
        <v>2</v>
      </c>
      <c r="H129" s="56">
        <v>1040.81</v>
      </c>
      <c r="I129" s="54"/>
      <c r="J129" s="36">
        <f>G129*H129</f>
        <v>2081.62</v>
      </c>
      <c r="K129" s="10">
        <v>1</v>
      </c>
      <c r="L129" s="58">
        <f>K129*H129</f>
        <v>1040.81</v>
      </c>
      <c r="M129" s="20" t="s">
        <v>583</v>
      </c>
      <c r="N129" s="55"/>
      <c r="O129" s="55"/>
      <c r="P129" s="55"/>
      <c r="Q129" s="55"/>
      <c r="R129" s="55"/>
      <c r="S129" s="55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</row>
    <row r="130" spans="1:19" s="19" customFormat="1" ht="31.5">
      <c r="A130" s="22">
        <v>38</v>
      </c>
      <c r="B130" s="24" t="s">
        <v>47</v>
      </c>
      <c r="C130" s="1" t="s">
        <v>171</v>
      </c>
      <c r="D130" s="14"/>
      <c r="E130" s="17"/>
      <c r="F130" s="17"/>
      <c r="G130" s="14">
        <v>2</v>
      </c>
      <c r="H130" s="23"/>
      <c r="I130" s="36"/>
      <c r="J130" s="23"/>
      <c r="K130" s="23"/>
      <c r="L130" s="36"/>
      <c r="M130" s="23"/>
      <c r="N130" s="18"/>
      <c r="O130" s="18"/>
      <c r="P130" s="18"/>
      <c r="Q130" s="18"/>
      <c r="R130" s="18"/>
      <c r="S130" s="18"/>
    </row>
    <row r="131" spans="1:115" s="19" customFormat="1" ht="63">
      <c r="A131" s="25">
        <v>38</v>
      </c>
      <c r="B131" s="2" t="s">
        <v>475</v>
      </c>
      <c r="C131" s="5" t="s">
        <v>171</v>
      </c>
      <c r="D131" s="41" t="s">
        <v>499</v>
      </c>
      <c r="E131" s="92" t="s">
        <v>508</v>
      </c>
      <c r="F131" s="92" t="s">
        <v>509</v>
      </c>
      <c r="G131" s="41">
        <v>2</v>
      </c>
      <c r="H131" s="56">
        <v>154.32</v>
      </c>
      <c r="I131" s="54"/>
      <c r="J131" s="36">
        <f>G131*H131</f>
        <v>308.64</v>
      </c>
      <c r="K131" s="10">
        <v>1</v>
      </c>
      <c r="L131" s="58">
        <f>K131*H131</f>
        <v>154.32</v>
      </c>
      <c r="M131" s="20" t="s">
        <v>583</v>
      </c>
      <c r="N131" s="55"/>
      <c r="O131" s="55"/>
      <c r="P131" s="55"/>
      <c r="Q131" s="55"/>
      <c r="R131" s="55"/>
      <c r="S131" s="55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</row>
    <row r="132" spans="1:19" s="19" customFormat="1" ht="47.25">
      <c r="A132" s="22">
        <v>39</v>
      </c>
      <c r="B132" s="24" t="s">
        <v>51</v>
      </c>
      <c r="C132" s="1" t="s">
        <v>171</v>
      </c>
      <c r="D132" s="14"/>
      <c r="E132" s="17"/>
      <c r="F132" s="17"/>
      <c r="G132" s="14">
        <v>2</v>
      </c>
      <c r="H132" s="23"/>
      <c r="I132" s="36"/>
      <c r="J132" s="23"/>
      <c r="K132" s="23"/>
      <c r="L132" s="36"/>
      <c r="M132" s="23"/>
      <c r="N132" s="18"/>
      <c r="O132" s="18"/>
      <c r="P132" s="18"/>
      <c r="Q132" s="18"/>
      <c r="R132" s="18"/>
      <c r="S132" s="18"/>
    </row>
    <row r="133" spans="1:115" s="19" customFormat="1" ht="47.25">
      <c r="A133" s="25">
        <v>39</v>
      </c>
      <c r="B133" s="2" t="s">
        <v>475</v>
      </c>
      <c r="C133" s="5" t="s">
        <v>171</v>
      </c>
      <c r="D133" s="41" t="s">
        <v>499</v>
      </c>
      <c r="E133" s="92" t="s">
        <v>516</v>
      </c>
      <c r="F133" s="92" t="s">
        <v>517</v>
      </c>
      <c r="G133" s="41">
        <v>2</v>
      </c>
      <c r="H133" s="56">
        <v>873.35</v>
      </c>
      <c r="I133" s="54"/>
      <c r="J133" s="36">
        <f>G133*H133</f>
        <v>1746.7</v>
      </c>
      <c r="K133" s="10">
        <v>1</v>
      </c>
      <c r="L133" s="58">
        <f>K133*H133</f>
        <v>873.35</v>
      </c>
      <c r="M133" s="20" t="s">
        <v>583</v>
      </c>
      <c r="N133" s="55"/>
      <c r="O133" s="55"/>
      <c r="P133" s="55"/>
      <c r="Q133" s="55"/>
      <c r="R133" s="55"/>
      <c r="S133" s="55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</row>
    <row r="134" spans="1:19" s="19" customFormat="1" ht="31.5">
      <c r="A134" s="22">
        <v>40</v>
      </c>
      <c r="B134" s="24" t="s">
        <v>47</v>
      </c>
      <c r="C134" s="1" t="s">
        <v>171</v>
      </c>
      <c r="D134" s="14"/>
      <c r="E134" s="17"/>
      <c r="F134" s="17"/>
      <c r="G134" s="14">
        <v>2</v>
      </c>
      <c r="H134" s="23"/>
      <c r="I134" s="36"/>
      <c r="J134" s="23"/>
      <c r="K134" s="23"/>
      <c r="L134" s="36"/>
      <c r="M134" s="23"/>
      <c r="N134" s="18"/>
      <c r="O134" s="18"/>
      <c r="P134" s="18"/>
      <c r="Q134" s="18"/>
      <c r="R134" s="18"/>
      <c r="S134" s="18"/>
    </row>
    <row r="135" spans="1:115" s="19" customFormat="1" ht="63">
      <c r="A135" s="25">
        <v>40</v>
      </c>
      <c r="B135" s="2" t="s">
        <v>475</v>
      </c>
      <c r="C135" s="5" t="s">
        <v>171</v>
      </c>
      <c r="D135" s="41" t="s">
        <v>499</v>
      </c>
      <c r="E135" s="92" t="s">
        <v>508</v>
      </c>
      <c r="F135" s="92" t="s">
        <v>509</v>
      </c>
      <c r="G135" s="41">
        <v>2</v>
      </c>
      <c r="H135" s="56">
        <v>154.32</v>
      </c>
      <c r="I135" s="54"/>
      <c r="J135" s="36">
        <f>G135*H135</f>
        <v>308.64</v>
      </c>
      <c r="K135" s="10">
        <v>1</v>
      </c>
      <c r="L135" s="58">
        <f>K135*H135</f>
        <v>154.32</v>
      </c>
      <c r="M135" s="20" t="s">
        <v>583</v>
      </c>
      <c r="N135" s="55"/>
      <c r="O135" s="55"/>
      <c r="P135" s="55"/>
      <c r="Q135" s="55"/>
      <c r="R135" s="55"/>
      <c r="S135" s="55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</row>
    <row r="136" spans="1:19" s="19" customFormat="1" ht="31.5">
      <c r="A136" s="22">
        <v>41</v>
      </c>
      <c r="B136" s="24" t="s">
        <v>52</v>
      </c>
      <c r="C136" s="1" t="s">
        <v>171</v>
      </c>
      <c r="D136" s="14"/>
      <c r="E136" s="17"/>
      <c r="F136" s="17"/>
      <c r="G136" s="14">
        <v>2</v>
      </c>
      <c r="H136" s="23"/>
      <c r="I136" s="36"/>
      <c r="J136" s="23"/>
      <c r="K136" s="23"/>
      <c r="L136" s="36"/>
      <c r="M136" s="23"/>
      <c r="N136" s="18"/>
      <c r="O136" s="18"/>
      <c r="P136" s="18"/>
      <c r="Q136" s="18"/>
      <c r="R136" s="18"/>
      <c r="S136" s="18"/>
    </row>
    <row r="137" spans="1:115" s="19" customFormat="1" ht="63">
      <c r="A137" s="25">
        <v>41</v>
      </c>
      <c r="B137" s="2" t="s">
        <v>475</v>
      </c>
      <c r="C137" s="5" t="s">
        <v>171</v>
      </c>
      <c r="D137" s="41" t="s">
        <v>499</v>
      </c>
      <c r="E137" s="92" t="s">
        <v>518</v>
      </c>
      <c r="F137" s="92" t="s">
        <v>519</v>
      </c>
      <c r="G137" s="41">
        <v>2</v>
      </c>
      <c r="H137" s="56">
        <v>1546.68</v>
      </c>
      <c r="I137" s="54"/>
      <c r="J137" s="36">
        <f>G137*H137</f>
        <v>3093.36</v>
      </c>
      <c r="K137" s="10">
        <v>1</v>
      </c>
      <c r="L137" s="58">
        <f>K137*H137</f>
        <v>1546.68</v>
      </c>
      <c r="M137" s="20" t="s">
        <v>583</v>
      </c>
      <c r="N137" s="55"/>
      <c r="O137" s="55"/>
      <c r="P137" s="55"/>
      <c r="Q137" s="55"/>
      <c r="R137" s="55"/>
      <c r="S137" s="55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</row>
    <row r="138" spans="1:19" s="19" customFormat="1" ht="31.5">
      <c r="A138" s="22">
        <v>42</v>
      </c>
      <c r="B138" s="24" t="s">
        <v>53</v>
      </c>
      <c r="C138" s="1" t="s">
        <v>171</v>
      </c>
      <c r="D138" s="14"/>
      <c r="E138" s="17"/>
      <c r="F138" s="17"/>
      <c r="G138" s="14">
        <v>2</v>
      </c>
      <c r="H138" s="23"/>
      <c r="I138" s="36"/>
      <c r="J138" s="23"/>
      <c r="K138" s="23"/>
      <c r="L138" s="36"/>
      <c r="M138" s="23"/>
      <c r="N138" s="18"/>
      <c r="O138" s="18"/>
      <c r="P138" s="18"/>
      <c r="Q138" s="18"/>
      <c r="R138" s="18"/>
      <c r="S138" s="18"/>
    </row>
    <row r="139" spans="1:115" s="19" customFormat="1" ht="63">
      <c r="A139" s="25">
        <v>42</v>
      </c>
      <c r="B139" s="2" t="s">
        <v>475</v>
      </c>
      <c r="C139" s="5" t="s">
        <v>171</v>
      </c>
      <c r="D139" s="41" t="s">
        <v>499</v>
      </c>
      <c r="E139" s="92" t="s">
        <v>520</v>
      </c>
      <c r="F139" s="92" t="s">
        <v>521</v>
      </c>
      <c r="G139" s="41">
        <v>2</v>
      </c>
      <c r="H139" s="56">
        <v>178.67</v>
      </c>
      <c r="I139" s="54"/>
      <c r="J139" s="36">
        <f>G139*H139</f>
        <v>357.34</v>
      </c>
      <c r="K139" s="10">
        <v>1</v>
      </c>
      <c r="L139" s="58">
        <f>K139*H139</f>
        <v>178.67</v>
      </c>
      <c r="M139" s="20" t="s">
        <v>583</v>
      </c>
      <c r="N139" s="55"/>
      <c r="O139" s="55"/>
      <c r="P139" s="55"/>
      <c r="Q139" s="55"/>
      <c r="R139" s="55"/>
      <c r="S139" s="55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</row>
    <row r="140" spans="1:19" s="19" customFormat="1" ht="31.5">
      <c r="A140" s="22">
        <v>43</v>
      </c>
      <c r="B140" s="24" t="s">
        <v>54</v>
      </c>
      <c r="C140" s="1" t="s">
        <v>171</v>
      </c>
      <c r="D140" s="14"/>
      <c r="E140" s="17"/>
      <c r="F140" s="17"/>
      <c r="G140" s="14">
        <v>2</v>
      </c>
      <c r="H140" s="23"/>
      <c r="I140" s="36"/>
      <c r="J140" s="23"/>
      <c r="K140" s="23"/>
      <c r="L140" s="36"/>
      <c r="M140" s="23"/>
      <c r="N140" s="18"/>
      <c r="O140" s="18"/>
      <c r="P140" s="18"/>
      <c r="Q140" s="18"/>
      <c r="R140" s="18"/>
      <c r="S140" s="18"/>
    </row>
    <row r="141" spans="1:115" s="19" customFormat="1" ht="31.5">
      <c r="A141" s="25">
        <v>43</v>
      </c>
      <c r="B141" s="2" t="s">
        <v>475</v>
      </c>
      <c r="C141" s="5" t="s">
        <v>171</v>
      </c>
      <c r="D141" s="41" t="s">
        <v>499</v>
      </c>
      <c r="E141" s="92" t="s">
        <v>522</v>
      </c>
      <c r="F141" s="92" t="s">
        <v>523</v>
      </c>
      <c r="G141" s="41">
        <v>2</v>
      </c>
      <c r="H141" s="56">
        <v>694.56</v>
      </c>
      <c r="I141" s="54"/>
      <c r="J141" s="36">
        <f>G141*H141</f>
        <v>1389.12</v>
      </c>
      <c r="K141" s="10">
        <v>1</v>
      </c>
      <c r="L141" s="58">
        <f>K141*H141</f>
        <v>694.56</v>
      </c>
      <c r="M141" s="20" t="s">
        <v>583</v>
      </c>
      <c r="N141" s="55"/>
      <c r="O141" s="55"/>
      <c r="P141" s="55"/>
      <c r="Q141" s="55"/>
      <c r="R141" s="55"/>
      <c r="S141" s="55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</row>
    <row r="142" spans="1:19" s="19" customFormat="1" ht="31.5">
      <c r="A142" s="22">
        <v>44</v>
      </c>
      <c r="B142" s="24" t="s">
        <v>55</v>
      </c>
      <c r="C142" s="1" t="s">
        <v>171</v>
      </c>
      <c r="D142" s="14"/>
      <c r="E142" s="17"/>
      <c r="F142" s="17"/>
      <c r="G142" s="14">
        <v>2</v>
      </c>
      <c r="H142" s="23"/>
      <c r="I142" s="36"/>
      <c r="J142" s="23"/>
      <c r="K142" s="23"/>
      <c r="L142" s="36"/>
      <c r="M142" s="23"/>
      <c r="N142" s="18"/>
      <c r="O142" s="18"/>
      <c r="P142" s="18"/>
      <c r="Q142" s="18"/>
      <c r="R142" s="18"/>
      <c r="S142" s="18"/>
    </row>
    <row r="143" spans="1:115" s="19" customFormat="1" ht="78.75">
      <c r="A143" s="25">
        <v>44</v>
      </c>
      <c r="B143" s="2" t="s">
        <v>475</v>
      </c>
      <c r="C143" s="5" t="s">
        <v>171</v>
      </c>
      <c r="D143" s="41" t="s">
        <v>499</v>
      </c>
      <c r="E143" s="92" t="s">
        <v>524</v>
      </c>
      <c r="F143" s="92" t="s">
        <v>525</v>
      </c>
      <c r="G143" s="41">
        <v>2</v>
      </c>
      <c r="H143" s="56">
        <v>930.62</v>
      </c>
      <c r="I143" s="54"/>
      <c r="J143" s="36">
        <f>G143*H143</f>
        <v>1861.24</v>
      </c>
      <c r="K143" s="10">
        <v>1</v>
      </c>
      <c r="L143" s="58">
        <f>K143*H143</f>
        <v>930.62</v>
      </c>
      <c r="M143" s="20" t="s">
        <v>583</v>
      </c>
      <c r="N143" s="55"/>
      <c r="O143" s="55"/>
      <c r="P143" s="55"/>
      <c r="Q143" s="55"/>
      <c r="R143" s="55"/>
      <c r="S143" s="55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</row>
    <row r="144" spans="1:19" s="19" customFormat="1" ht="47.25">
      <c r="A144" s="22">
        <v>45</v>
      </c>
      <c r="B144" s="24" t="s">
        <v>56</v>
      </c>
      <c r="C144" s="1" t="s">
        <v>171</v>
      </c>
      <c r="D144" s="14"/>
      <c r="E144" s="17"/>
      <c r="F144" s="17"/>
      <c r="G144" s="14">
        <v>2</v>
      </c>
      <c r="H144" s="23"/>
      <c r="I144" s="36"/>
      <c r="J144" s="23"/>
      <c r="K144" s="23"/>
      <c r="L144" s="36"/>
      <c r="M144" s="23"/>
      <c r="N144" s="18"/>
      <c r="O144" s="18"/>
      <c r="P144" s="18"/>
      <c r="Q144" s="18"/>
      <c r="R144" s="18"/>
      <c r="S144" s="18"/>
    </row>
    <row r="145" spans="1:115" s="19" customFormat="1" ht="78.75">
      <c r="A145" s="25">
        <v>45</v>
      </c>
      <c r="B145" s="2" t="s">
        <v>475</v>
      </c>
      <c r="C145" s="5" t="s">
        <v>171</v>
      </c>
      <c r="D145" s="41" t="s">
        <v>499</v>
      </c>
      <c r="E145" s="92" t="s">
        <v>526</v>
      </c>
      <c r="F145" s="92" t="s">
        <v>527</v>
      </c>
      <c r="G145" s="41">
        <v>2</v>
      </c>
      <c r="H145" s="56">
        <v>1951.14</v>
      </c>
      <c r="I145" s="54"/>
      <c r="J145" s="36">
        <f>G145*H145</f>
        <v>3902.28</v>
      </c>
      <c r="K145" s="10">
        <v>1</v>
      </c>
      <c r="L145" s="58">
        <f>K145*H145</f>
        <v>1951.14</v>
      </c>
      <c r="M145" s="20" t="s">
        <v>583</v>
      </c>
      <c r="N145" s="55"/>
      <c r="O145" s="55"/>
      <c r="P145" s="55"/>
      <c r="Q145" s="55"/>
      <c r="R145" s="55"/>
      <c r="S145" s="55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</row>
    <row r="146" spans="1:19" s="19" customFormat="1" ht="47.25">
      <c r="A146" s="22">
        <v>46</v>
      </c>
      <c r="B146" s="24" t="s">
        <v>57</v>
      </c>
      <c r="C146" s="1" t="s">
        <v>171</v>
      </c>
      <c r="D146" s="14"/>
      <c r="E146" s="17"/>
      <c r="F146" s="17"/>
      <c r="G146" s="14">
        <v>2</v>
      </c>
      <c r="H146" s="23"/>
      <c r="I146" s="36"/>
      <c r="J146" s="23"/>
      <c r="K146" s="23"/>
      <c r="L146" s="36"/>
      <c r="M146" s="23"/>
      <c r="N146" s="18"/>
      <c r="O146" s="18"/>
      <c r="P146" s="18"/>
      <c r="Q146" s="18"/>
      <c r="R146" s="18"/>
      <c r="S146" s="18"/>
    </row>
    <row r="147" spans="1:115" s="19" customFormat="1" ht="63">
      <c r="A147" s="25">
        <v>46</v>
      </c>
      <c r="B147" s="2" t="s">
        <v>475</v>
      </c>
      <c r="C147" s="5" t="s">
        <v>171</v>
      </c>
      <c r="D147" s="41" t="s">
        <v>499</v>
      </c>
      <c r="E147" s="92" t="s">
        <v>528</v>
      </c>
      <c r="F147" s="92" t="s">
        <v>529</v>
      </c>
      <c r="G147" s="41">
        <v>2</v>
      </c>
      <c r="H147" s="56">
        <v>1951.14</v>
      </c>
      <c r="I147" s="54"/>
      <c r="J147" s="36">
        <f>G147*H147</f>
        <v>3902.28</v>
      </c>
      <c r="K147" s="10">
        <v>1</v>
      </c>
      <c r="L147" s="58">
        <f>K147*H147</f>
        <v>1951.14</v>
      </c>
      <c r="M147" s="20" t="s">
        <v>583</v>
      </c>
      <c r="N147" s="55"/>
      <c r="O147" s="55"/>
      <c r="P147" s="55"/>
      <c r="Q147" s="55"/>
      <c r="R147" s="55"/>
      <c r="S147" s="55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</row>
    <row r="148" spans="1:19" s="19" customFormat="1" ht="46.5" customHeight="1">
      <c r="A148" s="22">
        <v>47</v>
      </c>
      <c r="B148" s="24" t="s">
        <v>58</v>
      </c>
      <c r="C148" s="1" t="s">
        <v>171</v>
      </c>
      <c r="D148" s="14"/>
      <c r="E148" s="17"/>
      <c r="F148" s="17"/>
      <c r="G148" s="14">
        <v>3</v>
      </c>
      <c r="H148" s="23"/>
      <c r="I148" s="36"/>
      <c r="J148" s="23"/>
      <c r="K148" s="23"/>
      <c r="L148" s="36"/>
      <c r="M148" s="23"/>
      <c r="N148" s="18"/>
      <c r="O148" s="18"/>
      <c r="P148" s="18"/>
      <c r="Q148" s="18"/>
      <c r="R148" s="18"/>
      <c r="S148" s="18"/>
    </row>
    <row r="149" spans="1:19" s="49" customFormat="1" ht="31.5">
      <c r="A149" s="25">
        <v>47</v>
      </c>
      <c r="B149" s="2" t="s">
        <v>178</v>
      </c>
      <c r="C149" s="5" t="s">
        <v>171</v>
      </c>
      <c r="D149" s="10" t="s">
        <v>179</v>
      </c>
      <c r="E149" s="10" t="s">
        <v>180</v>
      </c>
      <c r="F149" s="10" t="s">
        <v>181</v>
      </c>
      <c r="G149" s="41">
        <v>3</v>
      </c>
      <c r="H149" s="54">
        <v>1420</v>
      </c>
      <c r="I149" s="34"/>
      <c r="J149" s="36">
        <f>G149*H149</f>
        <v>4260</v>
      </c>
      <c r="K149" s="10">
        <v>1</v>
      </c>
      <c r="L149" s="54">
        <f>H149*K149</f>
        <v>1420</v>
      </c>
      <c r="M149" s="20" t="s">
        <v>583</v>
      </c>
      <c r="N149" s="55"/>
      <c r="O149" s="55"/>
      <c r="P149" s="55"/>
      <c r="Q149" s="55"/>
      <c r="R149" s="55"/>
      <c r="S149" s="55"/>
    </row>
    <row r="150" spans="1:13" s="18" customFormat="1" ht="67.5" customHeight="1">
      <c r="A150" s="23">
        <v>48</v>
      </c>
      <c r="B150" s="8" t="s">
        <v>59</v>
      </c>
      <c r="C150" s="23" t="s">
        <v>593</v>
      </c>
      <c r="D150" s="14"/>
      <c r="E150" s="17"/>
      <c r="F150" s="17"/>
      <c r="G150" s="14">
        <v>3</v>
      </c>
      <c r="H150" s="23"/>
      <c r="I150" s="36"/>
      <c r="J150" s="23"/>
      <c r="K150" s="23"/>
      <c r="L150" s="36"/>
      <c r="M150" s="23"/>
    </row>
    <row r="151" spans="1:13" s="55" customFormat="1" ht="31.5">
      <c r="A151" s="10">
        <v>48</v>
      </c>
      <c r="B151" s="9" t="s">
        <v>178</v>
      </c>
      <c r="C151" s="10" t="s">
        <v>593</v>
      </c>
      <c r="D151" s="10" t="s">
        <v>179</v>
      </c>
      <c r="E151" s="10" t="s">
        <v>182</v>
      </c>
      <c r="F151" s="10" t="s">
        <v>183</v>
      </c>
      <c r="G151" s="41">
        <v>3</v>
      </c>
      <c r="H151" s="54">
        <f>L151</f>
        <v>900</v>
      </c>
      <c r="I151" s="54"/>
      <c r="J151" s="36">
        <f>L151*G151</f>
        <v>2700</v>
      </c>
      <c r="K151" s="10">
        <v>40</v>
      </c>
      <c r="L151" s="54">
        <v>900</v>
      </c>
      <c r="M151" s="20" t="s">
        <v>583</v>
      </c>
    </row>
    <row r="152" spans="1:19" s="19" customFormat="1" ht="47.25">
      <c r="A152" s="22">
        <v>49</v>
      </c>
      <c r="B152" s="24" t="s">
        <v>60</v>
      </c>
      <c r="C152" s="23" t="s">
        <v>593</v>
      </c>
      <c r="D152" s="14"/>
      <c r="E152" s="17"/>
      <c r="F152" s="17"/>
      <c r="G152" s="14">
        <v>3</v>
      </c>
      <c r="H152" s="23"/>
      <c r="I152" s="36"/>
      <c r="J152" s="23"/>
      <c r="K152" s="23"/>
      <c r="L152" s="36"/>
      <c r="M152" s="23"/>
      <c r="N152" s="18"/>
      <c r="O152" s="18"/>
      <c r="P152" s="18"/>
      <c r="Q152" s="18"/>
      <c r="R152" s="18"/>
      <c r="S152" s="18"/>
    </row>
    <row r="153" spans="1:19" s="49" customFormat="1" ht="31.5">
      <c r="A153" s="25">
        <v>49</v>
      </c>
      <c r="B153" s="2" t="s">
        <v>178</v>
      </c>
      <c r="C153" s="10" t="s">
        <v>593</v>
      </c>
      <c r="D153" s="10" t="s">
        <v>179</v>
      </c>
      <c r="E153" s="10" t="s">
        <v>184</v>
      </c>
      <c r="F153" s="10" t="s">
        <v>185</v>
      </c>
      <c r="G153" s="41">
        <v>3</v>
      </c>
      <c r="H153" s="54">
        <f>L153</f>
        <v>900</v>
      </c>
      <c r="I153" s="54"/>
      <c r="J153" s="36">
        <f>L153*G153</f>
        <v>2700</v>
      </c>
      <c r="K153" s="10">
        <v>40</v>
      </c>
      <c r="L153" s="117">
        <v>900</v>
      </c>
      <c r="M153" s="20" t="s">
        <v>583</v>
      </c>
      <c r="N153" s="55"/>
      <c r="O153" s="55"/>
      <c r="P153" s="55"/>
      <c r="Q153" s="55"/>
      <c r="R153" s="55"/>
      <c r="S153" s="55"/>
    </row>
    <row r="154" spans="1:19" s="19" customFormat="1" ht="47.25">
      <c r="A154" s="22">
        <v>50</v>
      </c>
      <c r="B154" s="24" t="s">
        <v>61</v>
      </c>
      <c r="C154" s="23" t="s">
        <v>593</v>
      </c>
      <c r="D154" s="14"/>
      <c r="E154" s="17"/>
      <c r="F154" s="17"/>
      <c r="G154" s="14">
        <v>3</v>
      </c>
      <c r="H154" s="23"/>
      <c r="I154" s="36"/>
      <c r="J154" s="23"/>
      <c r="K154" s="23"/>
      <c r="L154" s="36"/>
      <c r="M154" s="23"/>
      <c r="N154" s="18"/>
      <c r="O154" s="18"/>
      <c r="P154" s="18"/>
      <c r="Q154" s="18"/>
      <c r="R154" s="18"/>
      <c r="S154" s="18"/>
    </row>
    <row r="155" spans="1:19" s="49" customFormat="1" ht="31.5">
      <c r="A155" s="25">
        <v>50</v>
      </c>
      <c r="B155" s="2" t="s">
        <v>178</v>
      </c>
      <c r="C155" s="10" t="s">
        <v>593</v>
      </c>
      <c r="D155" s="10" t="s">
        <v>179</v>
      </c>
      <c r="E155" s="10" t="s">
        <v>186</v>
      </c>
      <c r="F155" s="10" t="s">
        <v>185</v>
      </c>
      <c r="G155" s="41">
        <v>3</v>
      </c>
      <c r="H155" s="54">
        <f>L155</f>
        <v>900</v>
      </c>
      <c r="I155" s="54"/>
      <c r="J155" s="36">
        <f>L155*G155</f>
        <v>2700</v>
      </c>
      <c r="K155" s="10">
        <v>40</v>
      </c>
      <c r="L155" s="54">
        <v>900</v>
      </c>
      <c r="M155" s="20" t="s">
        <v>583</v>
      </c>
      <c r="N155" s="55"/>
      <c r="O155" s="55"/>
      <c r="P155" s="55"/>
      <c r="Q155" s="55"/>
      <c r="R155" s="55"/>
      <c r="S155" s="55"/>
    </row>
    <row r="156" spans="1:19" s="19" customFormat="1" ht="47.25">
      <c r="A156" s="22">
        <v>51</v>
      </c>
      <c r="B156" s="24" t="s">
        <v>62</v>
      </c>
      <c r="C156" s="23" t="s">
        <v>593</v>
      </c>
      <c r="D156" s="14"/>
      <c r="E156" s="17"/>
      <c r="F156" s="17"/>
      <c r="G156" s="14">
        <v>3</v>
      </c>
      <c r="H156" s="23"/>
      <c r="I156" s="36"/>
      <c r="J156" s="23"/>
      <c r="K156" s="23"/>
      <c r="L156" s="36"/>
      <c r="M156" s="23"/>
      <c r="N156" s="18"/>
      <c r="O156" s="18"/>
      <c r="P156" s="18"/>
      <c r="Q156" s="18"/>
      <c r="R156" s="18"/>
      <c r="S156" s="18"/>
    </row>
    <row r="157" spans="1:19" s="49" customFormat="1" ht="31.5">
      <c r="A157" s="25">
        <v>51</v>
      </c>
      <c r="B157" s="2" t="s">
        <v>178</v>
      </c>
      <c r="C157" s="10" t="s">
        <v>593</v>
      </c>
      <c r="D157" s="10" t="s">
        <v>179</v>
      </c>
      <c r="E157" s="10" t="s">
        <v>187</v>
      </c>
      <c r="F157" s="10" t="s">
        <v>188</v>
      </c>
      <c r="G157" s="41">
        <v>3</v>
      </c>
      <c r="H157" s="54">
        <f>L157</f>
        <v>900</v>
      </c>
      <c r="I157" s="54"/>
      <c r="J157" s="36">
        <f>L157*G157</f>
        <v>2700</v>
      </c>
      <c r="K157" s="10">
        <v>40</v>
      </c>
      <c r="L157" s="54">
        <v>900</v>
      </c>
      <c r="M157" s="20" t="s">
        <v>583</v>
      </c>
      <c r="N157" s="55"/>
      <c r="O157" s="55"/>
      <c r="P157" s="55"/>
      <c r="Q157" s="55"/>
      <c r="R157" s="55"/>
      <c r="S157" s="55"/>
    </row>
    <row r="158" spans="1:19" s="19" customFormat="1" ht="41.25" customHeight="1">
      <c r="A158" s="22">
        <v>54</v>
      </c>
      <c r="B158" s="8" t="s">
        <v>63</v>
      </c>
      <c r="C158" s="23" t="s">
        <v>171</v>
      </c>
      <c r="D158" s="14"/>
      <c r="E158" s="17"/>
      <c r="F158" s="17"/>
      <c r="G158" s="14">
        <v>5</v>
      </c>
      <c r="H158" s="23"/>
      <c r="I158" s="36"/>
      <c r="J158" s="23"/>
      <c r="K158" s="23"/>
      <c r="L158" s="36"/>
      <c r="M158" s="23"/>
      <c r="N158" s="18"/>
      <c r="O158" s="18"/>
      <c r="P158" s="18"/>
      <c r="Q158" s="18"/>
      <c r="R158" s="18"/>
      <c r="S158" s="18"/>
    </row>
    <row r="159" spans="1:19" s="19" customFormat="1" ht="63">
      <c r="A159" s="25">
        <v>54</v>
      </c>
      <c r="B159" s="2" t="s">
        <v>214</v>
      </c>
      <c r="C159" s="10" t="s">
        <v>171</v>
      </c>
      <c r="D159" s="10" t="s">
        <v>219</v>
      </c>
      <c r="E159" s="10" t="s">
        <v>220</v>
      </c>
      <c r="F159" s="10" t="s">
        <v>221</v>
      </c>
      <c r="G159" s="41">
        <v>5</v>
      </c>
      <c r="H159" s="53">
        <v>1439</v>
      </c>
      <c r="I159" s="34"/>
      <c r="J159" s="36">
        <f>G159*H159</f>
        <v>7195</v>
      </c>
      <c r="K159" s="53" t="s">
        <v>222</v>
      </c>
      <c r="L159" s="54">
        <f>H159*6</f>
        <v>8634</v>
      </c>
      <c r="M159" s="20" t="s">
        <v>583</v>
      </c>
      <c r="N159" s="55"/>
      <c r="O159" s="55"/>
      <c r="P159" s="55"/>
      <c r="Q159" s="55"/>
      <c r="R159" s="55"/>
      <c r="S159" s="55"/>
    </row>
    <row r="160" spans="1:19" s="19" customFormat="1" ht="15.75">
      <c r="A160" s="22">
        <v>55</v>
      </c>
      <c r="B160" s="8" t="s">
        <v>64</v>
      </c>
      <c r="C160" s="23" t="s">
        <v>171</v>
      </c>
      <c r="D160" s="14"/>
      <c r="E160" s="17"/>
      <c r="F160" s="17"/>
      <c r="G160" s="14" t="s">
        <v>177</v>
      </c>
      <c r="H160" s="23"/>
      <c r="I160" s="36"/>
      <c r="J160" s="23"/>
      <c r="K160" s="23"/>
      <c r="L160" s="36"/>
      <c r="M160" s="23"/>
      <c r="N160" s="18"/>
      <c r="O160" s="18"/>
      <c r="P160" s="18"/>
      <c r="Q160" s="18"/>
      <c r="R160" s="18"/>
      <c r="S160" s="18"/>
    </row>
    <row r="161" spans="1:19" s="49" customFormat="1" ht="31.5">
      <c r="A161" s="25">
        <v>55</v>
      </c>
      <c r="B161" s="2" t="s">
        <v>178</v>
      </c>
      <c r="C161" s="10" t="s">
        <v>171</v>
      </c>
      <c r="D161" s="10" t="s">
        <v>179</v>
      </c>
      <c r="E161" s="10" t="s">
        <v>189</v>
      </c>
      <c r="F161" s="10">
        <v>26294</v>
      </c>
      <c r="G161" s="41" t="s">
        <v>177</v>
      </c>
      <c r="H161" s="54">
        <v>60.7</v>
      </c>
      <c r="I161" s="54"/>
      <c r="J161" s="36">
        <f>L161*G161/10</f>
        <v>1214</v>
      </c>
      <c r="K161" s="10">
        <v>10</v>
      </c>
      <c r="L161" s="54">
        <f>H161*K161</f>
        <v>607</v>
      </c>
      <c r="M161" s="20" t="s">
        <v>583</v>
      </c>
      <c r="N161" s="55"/>
      <c r="O161" s="55"/>
      <c r="P161" s="55"/>
      <c r="Q161" s="55"/>
      <c r="R161" s="55"/>
      <c r="S161" s="55"/>
    </row>
    <row r="162" spans="1:19" s="19" customFormat="1" ht="31.5">
      <c r="A162" s="22">
        <v>56</v>
      </c>
      <c r="B162" s="24" t="s">
        <v>65</v>
      </c>
      <c r="C162" s="1"/>
      <c r="D162" s="14"/>
      <c r="E162" s="17"/>
      <c r="F162" s="17"/>
      <c r="G162" s="14"/>
      <c r="H162" s="23"/>
      <c r="I162" s="36"/>
      <c r="J162" s="23"/>
      <c r="K162" s="23"/>
      <c r="L162" s="36"/>
      <c r="M162" s="23"/>
      <c r="N162" s="18"/>
      <c r="O162" s="18"/>
      <c r="P162" s="18"/>
      <c r="Q162" s="18"/>
      <c r="R162" s="18"/>
      <c r="S162" s="18"/>
    </row>
    <row r="163" spans="1:19" s="19" customFormat="1" ht="40.5" customHeight="1">
      <c r="A163" s="22">
        <v>56</v>
      </c>
      <c r="B163" s="24" t="s">
        <v>475</v>
      </c>
      <c r="C163" s="1"/>
      <c r="D163" s="14"/>
      <c r="E163" s="17"/>
      <c r="F163" s="17"/>
      <c r="G163" s="14"/>
      <c r="H163" s="23"/>
      <c r="I163" s="36"/>
      <c r="J163" s="36">
        <f>SUM(I165:I167)</f>
        <v>55950</v>
      </c>
      <c r="K163" s="23"/>
      <c r="L163" s="36"/>
      <c r="M163" s="20" t="s">
        <v>583</v>
      </c>
      <c r="N163" s="18"/>
      <c r="O163" s="18"/>
      <c r="P163" s="18"/>
      <c r="Q163" s="18"/>
      <c r="R163" s="18"/>
      <c r="S163" s="18"/>
    </row>
    <row r="164" spans="1:19" s="19" customFormat="1" ht="15.75">
      <c r="A164" s="5">
        <v>56.1</v>
      </c>
      <c r="B164" s="2" t="s">
        <v>66</v>
      </c>
      <c r="C164" s="5" t="s">
        <v>172</v>
      </c>
      <c r="D164" s="14"/>
      <c r="E164" s="17"/>
      <c r="F164" s="17"/>
      <c r="G164" s="14">
        <v>600</v>
      </c>
      <c r="H164" s="23"/>
      <c r="I164" s="36"/>
      <c r="J164" s="23"/>
      <c r="K164" s="23"/>
      <c r="L164" s="36"/>
      <c r="M164" s="23"/>
      <c r="N164" s="18"/>
      <c r="O164" s="18"/>
      <c r="P164" s="18"/>
      <c r="Q164" s="18"/>
      <c r="R164" s="18"/>
      <c r="S164" s="18"/>
    </row>
    <row r="165" spans="1:115" s="19" customFormat="1" ht="78.75">
      <c r="A165" s="5">
        <v>56.1</v>
      </c>
      <c r="B165" s="2" t="s">
        <v>475</v>
      </c>
      <c r="C165" s="5" t="s">
        <v>172</v>
      </c>
      <c r="D165" s="41" t="s">
        <v>499</v>
      </c>
      <c r="E165" s="92" t="s">
        <v>530</v>
      </c>
      <c r="F165" s="92" t="s">
        <v>531</v>
      </c>
      <c r="G165" s="41">
        <v>600</v>
      </c>
      <c r="H165" s="56">
        <v>42</v>
      </c>
      <c r="I165" s="54">
        <f>G165*H165</f>
        <v>25200</v>
      </c>
      <c r="J165" s="61"/>
      <c r="K165" s="5">
        <v>12</v>
      </c>
      <c r="L165" s="58">
        <f>K165*H165</f>
        <v>504</v>
      </c>
      <c r="M165" s="10"/>
      <c r="N165" s="55"/>
      <c r="O165" s="55"/>
      <c r="P165" s="55"/>
      <c r="Q165" s="55"/>
      <c r="R165" s="55"/>
      <c r="S165" s="55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</row>
    <row r="166" spans="1:19" s="19" customFormat="1" ht="15.75">
      <c r="A166" s="5">
        <v>56.2</v>
      </c>
      <c r="B166" s="2" t="s">
        <v>67</v>
      </c>
      <c r="C166" s="5" t="s">
        <v>172</v>
      </c>
      <c r="D166" s="14"/>
      <c r="E166" s="17"/>
      <c r="F166" s="17"/>
      <c r="G166" s="14">
        <v>600</v>
      </c>
      <c r="H166" s="23"/>
      <c r="I166" s="36"/>
      <c r="J166" s="23"/>
      <c r="K166" s="23"/>
      <c r="L166" s="36"/>
      <c r="M166" s="23"/>
      <c r="N166" s="18"/>
      <c r="O166" s="18"/>
      <c r="P166" s="18"/>
      <c r="Q166" s="18"/>
      <c r="R166" s="18"/>
      <c r="S166" s="18"/>
    </row>
    <row r="167" spans="1:115" s="19" customFormat="1" ht="63">
      <c r="A167" s="5">
        <v>56.2</v>
      </c>
      <c r="B167" s="2" t="s">
        <v>475</v>
      </c>
      <c r="C167" s="5" t="s">
        <v>172</v>
      </c>
      <c r="D167" s="41" t="s">
        <v>499</v>
      </c>
      <c r="E167" s="92" t="s">
        <v>532</v>
      </c>
      <c r="F167" s="92" t="s">
        <v>533</v>
      </c>
      <c r="G167" s="41">
        <v>600</v>
      </c>
      <c r="H167" s="56">
        <v>51.25</v>
      </c>
      <c r="I167" s="54">
        <f>G167*H167</f>
        <v>30750</v>
      </c>
      <c r="J167" s="61"/>
      <c r="K167" s="5">
        <v>12</v>
      </c>
      <c r="L167" s="58">
        <f>K167*H167</f>
        <v>615</v>
      </c>
      <c r="M167" s="10"/>
      <c r="N167" s="55"/>
      <c r="O167" s="55"/>
      <c r="P167" s="55"/>
      <c r="Q167" s="55"/>
      <c r="R167" s="55"/>
      <c r="S167" s="55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</row>
    <row r="168" spans="1:19" s="19" customFormat="1" ht="15.75">
      <c r="A168" s="22">
        <v>58</v>
      </c>
      <c r="B168" s="24" t="s">
        <v>1</v>
      </c>
      <c r="C168" s="1" t="s">
        <v>171</v>
      </c>
      <c r="D168" s="14"/>
      <c r="E168" s="17"/>
      <c r="F168" s="17"/>
      <c r="G168" s="14">
        <v>3</v>
      </c>
      <c r="H168" s="23"/>
      <c r="I168" s="36"/>
      <c r="J168" s="23"/>
      <c r="K168" s="23"/>
      <c r="L168" s="36"/>
      <c r="M168" s="23"/>
      <c r="N168" s="18"/>
      <c r="O168" s="18"/>
      <c r="P168" s="18"/>
      <c r="Q168" s="18"/>
      <c r="R168" s="18"/>
      <c r="S168" s="18"/>
    </row>
    <row r="169" spans="1:19" s="49" customFormat="1" ht="46.5" customHeight="1">
      <c r="A169" s="25">
        <v>58</v>
      </c>
      <c r="B169" s="2" t="s">
        <v>429</v>
      </c>
      <c r="C169" s="5" t="s">
        <v>171</v>
      </c>
      <c r="D169" s="10" t="s">
        <v>430</v>
      </c>
      <c r="E169" s="10" t="s">
        <v>587</v>
      </c>
      <c r="F169" s="10" t="s">
        <v>431</v>
      </c>
      <c r="G169" s="41">
        <v>3</v>
      </c>
      <c r="H169" s="53">
        <v>1373</v>
      </c>
      <c r="I169" s="54"/>
      <c r="J169" s="36">
        <f>G169*H169</f>
        <v>4119</v>
      </c>
      <c r="K169" s="10">
        <v>1</v>
      </c>
      <c r="L169" s="54">
        <f>K169*H169</f>
        <v>1373</v>
      </c>
      <c r="M169" s="20" t="s">
        <v>583</v>
      </c>
      <c r="N169" s="55"/>
      <c r="O169" s="55"/>
      <c r="P169" s="55"/>
      <c r="Q169" s="55"/>
      <c r="R169" s="55"/>
      <c r="S169" s="55"/>
    </row>
    <row r="170" spans="1:19" s="19" customFormat="1" ht="15.75">
      <c r="A170" s="1">
        <v>59</v>
      </c>
      <c r="B170" s="24" t="s">
        <v>68</v>
      </c>
      <c r="C170" s="1" t="s">
        <v>171</v>
      </c>
      <c r="D170" s="14"/>
      <c r="E170" s="17"/>
      <c r="F170" s="17"/>
      <c r="G170" s="14">
        <v>55</v>
      </c>
      <c r="H170" s="23"/>
      <c r="I170" s="36"/>
      <c r="J170" s="23"/>
      <c r="K170" s="23"/>
      <c r="L170" s="36"/>
      <c r="M170" s="23"/>
      <c r="N170" s="18"/>
      <c r="O170" s="18"/>
      <c r="P170" s="18"/>
      <c r="Q170" s="18"/>
      <c r="R170" s="18"/>
      <c r="S170" s="18"/>
    </row>
    <row r="171" spans="1:115" s="19" customFormat="1" ht="94.5">
      <c r="A171" s="5">
        <v>59</v>
      </c>
      <c r="B171" s="2" t="s">
        <v>475</v>
      </c>
      <c r="C171" s="5" t="s">
        <v>171</v>
      </c>
      <c r="D171" s="41" t="s">
        <v>499</v>
      </c>
      <c r="E171" s="92" t="s">
        <v>534</v>
      </c>
      <c r="F171" s="92" t="s">
        <v>535</v>
      </c>
      <c r="G171" s="41">
        <v>55</v>
      </c>
      <c r="H171" s="56">
        <v>9.33</v>
      </c>
      <c r="I171" s="54"/>
      <c r="J171" s="36">
        <f>G171*H171</f>
        <v>513.15</v>
      </c>
      <c r="K171" s="10">
        <v>1</v>
      </c>
      <c r="L171" s="58">
        <f>K171*H171</f>
        <v>9.33</v>
      </c>
      <c r="M171" s="20" t="s">
        <v>583</v>
      </c>
      <c r="N171" s="55"/>
      <c r="O171" s="55"/>
      <c r="P171" s="55"/>
      <c r="Q171" s="55"/>
      <c r="R171" s="55"/>
      <c r="S171" s="55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</row>
    <row r="172" spans="1:19" s="19" customFormat="1" ht="15.75">
      <c r="A172" s="1">
        <v>61</v>
      </c>
      <c r="B172" s="24" t="s">
        <v>69</v>
      </c>
      <c r="C172" s="1" t="s">
        <v>171</v>
      </c>
      <c r="D172" s="14"/>
      <c r="E172" s="17"/>
      <c r="F172" s="17"/>
      <c r="G172" s="14">
        <v>6000</v>
      </c>
      <c r="H172" s="23"/>
      <c r="I172" s="36"/>
      <c r="J172" s="23"/>
      <c r="K172" s="23"/>
      <c r="L172" s="36"/>
      <c r="M172" s="23"/>
      <c r="N172" s="18"/>
      <c r="O172" s="18"/>
      <c r="P172" s="18"/>
      <c r="Q172" s="18"/>
      <c r="R172" s="18"/>
      <c r="S172" s="18"/>
    </row>
    <row r="173" spans="1:19" s="19" customFormat="1" ht="78.75">
      <c r="A173" s="5">
        <v>61</v>
      </c>
      <c r="B173" s="2" t="s">
        <v>200</v>
      </c>
      <c r="C173" s="5" t="s">
        <v>171</v>
      </c>
      <c r="D173" s="50" t="s">
        <v>201</v>
      </c>
      <c r="E173" s="50" t="s">
        <v>202</v>
      </c>
      <c r="F173" s="50" t="s">
        <v>203</v>
      </c>
      <c r="G173" s="51">
        <v>6000</v>
      </c>
      <c r="H173" s="50">
        <v>0.41</v>
      </c>
      <c r="I173" s="52"/>
      <c r="J173" s="107">
        <f>G173*H173</f>
        <v>2460</v>
      </c>
      <c r="K173" s="50" t="s">
        <v>204</v>
      </c>
      <c r="L173" s="52">
        <v>20.5</v>
      </c>
      <c r="M173" s="20" t="s">
        <v>583</v>
      </c>
      <c r="N173" s="48"/>
      <c r="O173" s="48"/>
      <c r="P173" s="48"/>
      <c r="Q173" s="48"/>
      <c r="R173" s="48"/>
      <c r="S173" s="48"/>
    </row>
    <row r="174" spans="1:115" s="19" customFormat="1" ht="47.25">
      <c r="A174" s="10">
        <v>61</v>
      </c>
      <c r="B174" s="9" t="s">
        <v>460</v>
      </c>
      <c r="C174" s="10" t="s">
        <v>171</v>
      </c>
      <c r="D174" s="10" t="s">
        <v>461</v>
      </c>
      <c r="E174" s="92" t="s">
        <v>462</v>
      </c>
      <c r="F174" s="92" t="s">
        <v>463</v>
      </c>
      <c r="G174" s="41">
        <v>6000</v>
      </c>
      <c r="H174" s="53">
        <v>0.64</v>
      </c>
      <c r="I174" s="54"/>
      <c r="J174" s="36">
        <f>G174*H174</f>
        <v>3840</v>
      </c>
      <c r="K174" s="10" t="s">
        <v>464</v>
      </c>
      <c r="L174" s="54">
        <f>H174*100</f>
        <v>64</v>
      </c>
      <c r="M174" s="10" t="s">
        <v>585</v>
      </c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</row>
    <row r="175" spans="1:19" s="49" customFormat="1" ht="31.5">
      <c r="A175" s="5">
        <v>61</v>
      </c>
      <c r="B175" s="2" t="s">
        <v>429</v>
      </c>
      <c r="C175" s="5" t="s">
        <v>171</v>
      </c>
      <c r="D175" s="10" t="s">
        <v>432</v>
      </c>
      <c r="E175" s="10" t="s">
        <v>588</v>
      </c>
      <c r="F175" s="10">
        <v>371607</v>
      </c>
      <c r="G175" s="41">
        <v>6000</v>
      </c>
      <c r="H175" s="53">
        <v>0.9789</v>
      </c>
      <c r="I175" s="54"/>
      <c r="J175" s="36">
        <f>G175*H175</f>
        <v>5873.4</v>
      </c>
      <c r="K175" s="10">
        <v>30</v>
      </c>
      <c r="L175" s="54">
        <f>K175*H175</f>
        <v>29.367</v>
      </c>
      <c r="M175" s="10" t="s">
        <v>586</v>
      </c>
      <c r="N175" s="55"/>
      <c r="O175" s="55"/>
      <c r="P175" s="55"/>
      <c r="Q175" s="55"/>
      <c r="R175" s="55"/>
      <c r="S175" s="55"/>
    </row>
    <row r="176" spans="1:19" s="19" customFormat="1" ht="15.75">
      <c r="A176" s="22">
        <v>62</v>
      </c>
      <c r="B176" s="24" t="s">
        <v>70</v>
      </c>
      <c r="C176" s="1" t="s">
        <v>171</v>
      </c>
      <c r="D176" s="14"/>
      <c r="E176" s="17"/>
      <c r="F176" s="17"/>
      <c r="G176" s="14">
        <v>1</v>
      </c>
      <c r="H176" s="23"/>
      <c r="I176" s="36"/>
      <c r="J176" s="23"/>
      <c r="K176" s="23"/>
      <c r="L176" s="36"/>
      <c r="M176" s="23"/>
      <c r="N176" s="18"/>
      <c r="O176" s="18"/>
      <c r="P176" s="18"/>
      <c r="Q176" s="18"/>
      <c r="R176" s="18"/>
      <c r="S176" s="18"/>
    </row>
    <row r="177" spans="1:19" s="49" customFormat="1" ht="31.5">
      <c r="A177" s="25">
        <v>62</v>
      </c>
      <c r="B177" s="2" t="s">
        <v>178</v>
      </c>
      <c r="C177" s="5" t="s">
        <v>171</v>
      </c>
      <c r="D177" s="57" t="s">
        <v>190</v>
      </c>
      <c r="E177" s="64" t="s">
        <v>191</v>
      </c>
      <c r="F177" s="64" t="s">
        <v>192</v>
      </c>
      <c r="G177" s="41">
        <v>1</v>
      </c>
      <c r="H177" s="54">
        <v>120</v>
      </c>
      <c r="I177" s="54"/>
      <c r="J177" s="36">
        <v>120</v>
      </c>
      <c r="K177" s="10">
        <v>1</v>
      </c>
      <c r="L177" s="54">
        <v>120</v>
      </c>
      <c r="M177" s="20" t="s">
        <v>583</v>
      </c>
      <c r="N177" s="55"/>
      <c r="O177" s="55"/>
      <c r="P177" s="55"/>
      <c r="Q177" s="55"/>
      <c r="R177" s="55"/>
      <c r="S177" s="55"/>
    </row>
    <row r="178" spans="1:19" s="19" customFormat="1" ht="31.5">
      <c r="A178" s="1">
        <v>65</v>
      </c>
      <c r="B178" s="24" t="s">
        <v>71</v>
      </c>
      <c r="C178" s="1" t="s">
        <v>171</v>
      </c>
      <c r="D178" s="14"/>
      <c r="E178" s="17"/>
      <c r="F178" s="17"/>
      <c r="G178" s="14">
        <v>40</v>
      </c>
      <c r="H178" s="23"/>
      <c r="I178" s="36"/>
      <c r="J178" s="23"/>
      <c r="K178" s="23"/>
      <c r="L178" s="36"/>
      <c r="M178" s="23"/>
      <c r="N178" s="18"/>
      <c r="O178" s="18"/>
      <c r="P178" s="18"/>
      <c r="Q178" s="18"/>
      <c r="R178" s="18"/>
      <c r="S178" s="18"/>
    </row>
    <row r="179" spans="1:19" s="19" customFormat="1" ht="33.75" customHeight="1">
      <c r="A179" s="5">
        <v>65</v>
      </c>
      <c r="B179" s="2" t="s">
        <v>235</v>
      </c>
      <c r="C179" s="5" t="s">
        <v>171</v>
      </c>
      <c r="D179" s="5" t="s">
        <v>253</v>
      </c>
      <c r="E179" s="68" t="s">
        <v>254</v>
      </c>
      <c r="F179" s="5" t="s">
        <v>255</v>
      </c>
      <c r="G179" s="57">
        <v>40</v>
      </c>
      <c r="H179" s="56">
        <v>41.5</v>
      </c>
      <c r="I179" s="58"/>
      <c r="J179" s="61">
        <f>G179*H179</f>
        <v>1660</v>
      </c>
      <c r="K179" s="5">
        <v>1</v>
      </c>
      <c r="L179" s="58">
        <f>K179*H179</f>
        <v>41.5</v>
      </c>
      <c r="M179" s="20" t="s">
        <v>583</v>
      </c>
      <c r="N179" s="55"/>
      <c r="O179" s="55"/>
      <c r="P179" s="55"/>
      <c r="Q179" s="55"/>
      <c r="R179" s="55"/>
      <c r="S179" s="55"/>
    </row>
    <row r="180" spans="1:19" s="19" customFormat="1" ht="31.5">
      <c r="A180" s="5">
        <v>65</v>
      </c>
      <c r="B180" s="2" t="s">
        <v>408</v>
      </c>
      <c r="C180" s="5" t="s">
        <v>171</v>
      </c>
      <c r="D180" s="10" t="s">
        <v>409</v>
      </c>
      <c r="E180" s="10" t="s">
        <v>419</v>
      </c>
      <c r="F180" s="98" t="s">
        <v>420</v>
      </c>
      <c r="G180" s="57">
        <v>40</v>
      </c>
      <c r="H180" s="53">
        <v>59.59</v>
      </c>
      <c r="I180" s="54"/>
      <c r="J180" s="36">
        <f>G180*H180</f>
        <v>2383.6000000000004</v>
      </c>
      <c r="K180" s="10">
        <v>10</v>
      </c>
      <c r="L180" s="54">
        <f>K180*H180</f>
        <v>595.9000000000001</v>
      </c>
      <c r="M180" s="10" t="s">
        <v>585</v>
      </c>
      <c r="N180" s="55"/>
      <c r="O180" s="55"/>
      <c r="P180" s="55"/>
      <c r="Q180" s="55"/>
      <c r="R180" s="55"/>
      <c r="S180" s="55"/>
    </row>
    <row r="181" spans="1:19" s="19" customFormat="1" ht="31.5">
      <c r="A181" s="22">
        <v>66</v>
      </c>
      <c r="B181" s="24" t="s">
        <v>72</v>
      </c>
      <c r="C181" s="1" t="s">
        <v>171</v>
      </c>
      <c r="D181" s="14"/>
      <c r="E181" s="17"/>
      <c r="F181" s="17"/>
      <c r="G181" s="14">
        <v>30</v>
      </c>
      <c r="H181" s="23"/>
      <c r="I181" s="36"/>
      <c r="J181" s="23"/>
      <c r="K181" s="23"/>
      <c r="L181" s="36"/>
      <c r="M181" s="23"/>
      <c r="N181" s="18"/>
      <c r="O181" s="18"/>
      <c r="P181" s="18"/>
      <c r="Q181" s="18"/>
      <c r="R181" s="18"/>
      <c r="S181" s="18"/>
    </row>
    <row r="182" spans="1:19" s="19" customFormat="1" ht="36.75" customHeight="1">
      <c r="A182" s="25">
        <v>66</v>
      </c>
      <c r="B182" s="2" t="s">
        <v>408</v>
      </c>
      <c r="C182" s="5" t="s">
        <v>171</v>
      </c>
      <c r="D182" s="10" t="s">
        <v>409</v>
      </c>
      <c r="E182" s="98" t="s">
        <v>421</v>
      </c>
      <c r="F182" s="98">
        <v>179094</v>
      </c>
      <c r="G182" s="57">
        <v>30</v>
      </c>
      <c r="H182" s="53">
        <v>87.81</v>
      </c>
      <c r="I182" s="54"/>
      <c r="J182" s="36">
        <f>G182*H182</f>
        <v>2634.3</v>
      </c>
      <c r="K182" s="10">
        <v>3</v>
      </c>
      <c r="L182" s="54">
        <f>K182*H182</f>
        <v>263.43</v>
      </c>
      <c r="M182" s="20" t="s">
        <v>583</v>
      </c>
      <c r="N182" s="55"/>
      <c r="O182" s="55"/>
      <c r="P182" s="55"/>
      <c r="Q182" s="55"/>
      <c r="R182" s="55"/>
      <c r="S182" s="55"/>
    </row>
    <row r="183" spans="1:19" s="19" customFormat="1" ht="31.5">
      <c r="A183" s="10">
        <v>66</v>
      </c>
      <c r="B183" s="9" t="s">
        <v>338</v>
      </c>
      <c r="C183" s="10" t="s">
        <v>171</v>
      </c>
      <c r="D183" s="41" t="s">
        <v>339</v>
      </c>
      <c r="E183" s="92" t="s">
        <v>349</v>
      </c>
      <c r="F183" s="92" t="s">
        <v>350</v>
      </c>
      <c r="G183" s="41">
        <v>30</v>
      </c>
      <c r="H183" s="53">
        <v>125</v>
      </c>
      <c r="I183" s="54"/>
      <c r="J183" s="36">
        <f>G183*H183</f>
        <v>3750</v>
      </c>
      <c r="K183" s="10">
        <v>1</v>
      </c>
      <c r="L183" s="54">
        <f>K183*H183</f>
        <v>125</v>
      </c>
      <c r="M183" s="10" t="s">
        <v>585</v>
      </c>
      <c r="N183" s="96"/>
      <c r="O183" s="96"/>
      <c r="P183" s="96"/>
      <c r="Q183" s="96"/>
      <c r="R183" s="96"/>
      <c r="S183" s="96"/>
    </row>
    <row r="184" spans="1:19" s="19" customFormat="1" ht="63" customHeight="1">
      <c r="A184" s="1">
        <v>67</v>
      </c>
      <c r="B184" s="24" t="s">
        <v>73</v>
      </c>
      <c r="C184" s="1" t="s">
        <v>171</v>
      </c>
      <c r="D184" s="14"/>
      <c r="E184" s="17"/>
      <c r="F184" s="17"/>
      <c r="G184" s="14">
        <v>51</v>
      </c>
      <c r="H184" s="23"/>
      <c r="I184" s="36"/>
      <c r="J184" s="23"/>
      <c r="K184" s="23"/>
      <c r="L184" s="36"/>
      <c r="M184" s="23"/>
      <c r="N184" s="18"/>
      <c r="O184" s="18"/>
      <c r="P184" s="18"/>
      <c r="Q184" s="18"/>
      <c r="R184" s="18"/>
      <c r="S184" s="18"/>
    </row>
    <row r="185" spans="1:19" s="19" customFormat="1" ht="36.75" customHeight="1">
      <c r="A185" s="5">
        <v>67</v>
      </c>
      <c r="B185" s="2" t="s">
        <v>408</v>
      </c>
      <c r="C185" s="5" t="s">
        <v>171</v>
      </c>
      <c r="D185" s="10" t="s">
        <v>409</v>
      </c>
      <c r="E185" s="98" t="s">
        <v>421</v>
      </c>
      <c r="F185" s="98" t="s">
        <v>422</v>
      </c>
      <c r="G185" s="57">
        <v>51</v>
      </c>
      <c r="H185" s="53">
        <v>104.52</v>
      </c>
      <c r="I185" s="54"/>
      <c r="J185" s="36">
        <f>G185*H185</f>
        <v>5330.5199999999995</v>
      </c>
      <c r="K185" s="10">
        <v>3</v>
      </c>
      <c r="L185" s="54">
        <f>K185*H185</f>
        <v>313.56</v>
      </c>
      <c r="M185" s="20" t="s">
        <v>583</v>
      </c>
      <c r="N185" s="55"/>
      <c r="O185" s="55"/>
      <c r="P185" s="55"/>
      <c r="Q185" s="55"/>
      <c r="R185" s="55"/>
      <c r="S185" s="55"/>
    </row>
    <row r="186" spans="1:19" s="19" customFormat="1" ht="31.5">
      <c r="A186" s="10">
        <v>67</v>
      </c>
      <c r="B186" s="9" t="s">
        <v>338</v>
      </c>
      <c r="C186" s="10" t="s">
        <v>171</v>
      </c>
      <c r="D186" s="41" t="s">
        <v>339</v>
      </c>
      <c r="E186" s="92" t="s">
        <v>349</v>
      </c>
      <c r="F186" s="92" t="s">
        <v>351</v>
      </c>
      <c r="G186" s="41">
        <v>51</v>
      </c>
      <c r="H186" s="53">
        <v>145</v>
      </c>
      <c r="I186" s="54"/>
      <c r="J186" s="36">
        <f>G186*H186</f>
        <v>7395</v>
      </c>
      <c r="K186" s="10">
        <v>1</v>
      </c>
      <c r="L186" s="54">
        <f>K186*H186</f>
        <v>145</v>
      </c>
      <c r="M186" s="10" t="s">
        <v>585</v>
      </c>
      <c r="N186" s="96"/>
      <c r="O186" s="96"/>
      <c r="P186" s="96"/>
      <c r="Q186" s="96"/>
      <c r="R186" s="96"/>
      <c r="S186" s="96"/>
    </row>
    <row r="187" spans="1:19" s="19" customFormat="1" ht="48.75" customHeight="1">
      <c r="A187" s="22">
        <v>68</v>
      </c>
      <c r="B187" s="24" t="s">
        <v>74</v>
      </c>
      <c r="C187" s="1" t="s">
        <v>171</v>
      </c>
      <c r="D187" s="14"/>
      <c r="E187" s="17"/>
      <c r="F187" s="17"/>
      <c r="G187" s="14">
        <v>720</v>
      </c>
      <c r="H187" s="23"/>
      <c r="I187" s="36"/>
      <c r="J187" s="23"/>
      <c r="K187" s="23"/>
      <c r="L187" s="36"/>
      <c r="M187" s="23"/>
      <c r="N187" s="18"/>
      <c r="O187" s="18"/>
      <c r="P187" s="18"/>
      <c r="Q187" s="18"/>
      <c r="R187" s="18"/>
      <c r="S187" s="18"/>
    </row>
    <row r="188" spans="1:115" s="19" customFormat="1" ht="36" customHeight="1">
      <c r="A188" s="25">
        <v>68</v>
      </c>
      <c r="B188" s="2" t="s">
        <v>475</v>
      </c>
      <c r="C188" s="5" t="s">
        <v>171</v>
      </c>
      <c r="D188" s="41" t="s">
        <v>536</v>
      </c>
      <c r="E188" s="92" t="s">
        <v>537</v>
      </c>
      <c r="F188" s="92">
        <v>993034</v>
      </c>
      <c r="G188" s="41">
        <v>720</v>
      </c>
      <c r="H188" s="56">
        <v>30.79</v>
      </c>
      <c r="I188" s="54"/>
      <c r="J188" s="36">
        <f>G188*H188</f>
        <v>22168.8</v>
      </c>
      <c r="K188" s="10">
        <v>4</v>
      </c>
      <c r="L188" s="58">
        <f>K188*H188</f>
        <v>123.16</v>
      </c>
      <c r="M188" s="20" t="s">
        <v>583</v>
      </c>
      <c r="N188" s="55"/>
      <c r="O188" s="55"/>
      <c r="P188" s="55"/>
      <c r="Q188" s="55"/>
      <c r="R188" s="55"/>
      <c r="S188" s="55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</row>
    <row r="189" spans="1:19" s="19" customFormat="1" ht="15.75">
      <c r="A189" s="1">
        <v>69</v>
      </c>
      <c r="B189" s="24" t="s">
        <v>75</v>
      </c>
      <c r="C189" s="1" t="s">
        <v>171</v>
      </c>
      <c r="D189" s="14"/>
      <c r="E189" s="17"/>
      <c r="F189" s="17"/>
      <c r="G189" s="14">
        <v>10</v>
      </c>
      <c r="H189" s="23"/>
      <c r="I189" s="36"/>
      <c r="J189" s="23"/>
      <c r="K189" s="23"/>
      <c r="L189" s="36"/>
      <c r="M189" s="23"/>
      <c r="N189" s="18"/>
      <c r="O189" s="18"/>
      <c r="P189" s="18"/>
      <c r="Q189" s="18"/>
      <c r="R189" s="18"/>
      <c r="S189" s="18"/>
    </row>
    <row r="190" spans="1:19" s="49" customFormat="1" ht="63">
      <c r="A190" s="5">
        <v>69</v>
      </c>
      <c r="B190" s="2" t="s">
        <v>178</v>
      </c>
      <c r="C190" s="5" t="s">
        <v>171</v>
      </c>
      <c r="D190" s="5" t="s">
        <v>179</v>
      </c>
      <c r="E190" s="64" t="s">
        <v>193</v>
      </c>
      <c r="F190" s="64">
        <v>26608</v>
      </c>
      <c r="G190" s="41">
        <v>10</v>
      </c>
      <c r="H190" s="54">
        <v>410</v>
      </c>
      <c r="I190" s="54"/>
      <c r="J190" s="36">
        <v>4100</v>
      </c>
      <c r="K190" s="10">
        <v>1</v>
      </c>
      <c r="L190" s="54">
        <v>410</v>
      </c>
      <c r="M190" s="20" t="s">
        <v>583</v>
      </c>
      <c r="N190" s="55"/>
      <c r="O190" s="55"/>
      <c r="P190" s="55"/>
      <c r="Q190" s="55"/>
      <c r="R190" s="55"/>
      <c r="S190" s="55"/>
    </row>
    <row r="191" spans="1:19" s="19" customFormat="1" ht="15.75">
      <c r="A191" s="22">
        <v>70</v>
      </c>
      <c r="B191" s="24" t="s">
        <v>76</v>
      </c>
      <c r="C191" s="1" t="s">
        <v>171</v>
      </c>
      <c r="D191" s="14"/>
      <c r="E191" s="17"/>
      <c r="F191" s="17"/>
      <c r="G191" s="14">
        <v>10</v>
      </c>
      <c r="H191" s="23"/>
      <c r="I191" s="36"/>
      <c r="J191" s="23"/>
      <c r="K191" s="23"/>
      <c r="L191" s="36"/>
      <c r="M191" s="23"/>
      <c r="N191" s="18"/>
      <c r="O191" s="18"/>
      <c r="P191" s="18"/>
      <c r="Q191" s="18"/>
      <c r="R191" s="18"/>
      <c r="S191" s="18"/>
    </row>
    <row r="192" spans="1:19" s="49" customFormat="1" ht="78.75">
      <c r="A192" s="25">
        <v>70</v>
      </c>
      <c r="B192" s="2" t="s">
        <v>178</v>
      </c>
      <c r="C192" s="5" t="s">
        <v>171</v>
      </c>
      <c r="D192" s="5" t="s">
        <v>179</v>
      </c>
      <c r="E192" s="64" t="s">
        <v>194</v>
      </c>
      <c r="F192" s="64">
        <v>26611</v>
      </c>
      <c r="G192" s="41">
        <v>10</v>
      </c>
      <c r="H192" s="54">
        <v>410</v>
      </c>
      <c r="I192" s="54"/>
      <c r="J192" s="36">
        <v>4100</v>
      </c>
      <c r="K192" s="10">
        <v>1</v>
      </c>
      <c r="L192" s="54">
        <v>410</v>
      </c>
      <c r="M192" s="20" t="s">
        <v>583</v>
      </c>
      <c r="N192" s="55"/>
      <c r="O192" s="55"/>
      <c r="P192" s="55"/>
      <c r="Q192" s="55"/>
      <c r="R192" s="55"/>
      <c r="S192" s="55"/>
    </row>
    <row r="193" spans="1:19" s="19" customFormat="1" ht="30" customHeight="1">
      <c r="A193" s="22">
        <v>72</v>
      </c>
      <c r="B193" s="24" t="s">
        <v>77</v>
      </c>
      <c r="C193" s="1" t="s">
        <v>171</v>
      </c>
      <c r="D193" s="14"/>
      <c r="E193" s="17"/>
      <c r="F193" s="17"/>
      <c r="G193" s="14">
        <v>2</v>
      </c>
      <c r="H193" s="23"/>
      <c r="I193" s="36"/>
      <c r="J193" s="23"/>
      <c r="K193" s="23"/>
      <c r="L193" s="36"/>
      <c r="M193" s="23"/>
      <c r="N193" s="18"/>
      <c r="O193" s="18"/>
      <c r="P193" s="18"/>
      <c r="Q193" s="18"/>
      <c r="R193" s="18"/>
      <c r="S193" s="18"/>
    </row>
    <row r="194" spans="1:19" s="49" customFormat="1" ht="47.25">
      <c r="A194" s="25">
        <v>72</v>
      </c>
      <c r="B194" s="2" t="s">
        <v>178</v>
      </c>
      <c r="C194" s="5" t="s">
        <v>171</v>
      </c>
      <c r="D194" s="5" t="s">
        <v>179</v>
      </c>
      <c r="E194" s="64" t="s">
        <v>195</v>
      </c>
      <c r="F194" s="64" t="s">
        <v>196</v>
      </c>
      <c r="G194" s="41">
        <v>2</v>
      </c>
      <c r="H194" s="54">
        <v>242</v>
      </c>
      <c r="I194" s="54"/>
      <c r="J194" s="54">
        <v>484</v>
      </c>
      <c r="K194" s="10">
        <v>1</v>
      </c>
      <c r="L194" s="54">
        <v>242</v>
      </c>
      <c r="M194" s="20" t="s">
        <v>583</v>
      </c>
      <c r="N194" s="55"/>
      <c r="O194" s="55"/>
      <c r="P194" s="55"/>
      <c r="Q194" s="55"/>
      <c r="R194" s="55"/>
      <c r="S194" s="55"/>
    </row>
    <row r="195" spans="1:19" s="19" customFormat="1" ht="15.75">
      <c r="A195" s="22">
        <v>74</v>
      </c>
      <c r="B195" s="24" t="s">
        <v>78</v>
      </c>
      <c r="C195" s="1" t="s">
        <v>171</v>
      </c>
      <c r="D195" s="14"/>
      <c r="E195" s="17"/>
      <c r="F195" s="17"/>
      <c r="G195" s="14">
        <v>2</v>
      </c>
      <c r="H195" s="23"/>
      <c r="I195" s="36"/>
      <c r="J195" s="23"/>
      <c r="K195" s="23"/>
      <c r="L195" s="36"/>
      <c r="M195" s="23"/>
      <c r="N195" s="18"/>
      <c r="O195" s="18"/>
      <c r="P195" s="18"/>
      <c r="Q195" s="18"/>
      <c r="R195" s="18"/>
      <c r="S195" s="18"/>
    </row>
    <row r="196" spans="1:115" s="19" customFormat="1" ht="63">
      <c r="A196" s="25">
        <v>74</v>
      </c>
      <c r="B196" s="2" t="s">
        <v>475</v>
      </c>
      <c r="C196" s="5" t="s">
        <v>171</v>
      </c>
      <c r="D196" s="41" t="s">
        <v>499</v>
      </c>
      <c r="E196" s="92" t="s">
        <v>538</v>
      </c>
      <c r="F196" s="92" t="s">
        <v>539</v>
      </c>
      <c r="G196" s="41">
        <v>2</v>
      </c>
      <c r="H196" s="56">
        <v>128</v>
      </c>
      <c r="I196" s="54"/>
      <c r="J196" s="36">
        <f>G196*H196</f>
        <v>256</v>
      </c>
      <c r="K196" s="10">
        <v>1</v>
      </c>
      <c r="L196" s="58">
        <f>K196*H196</f>
        <v>128</v>
      </c>
      <c r="M196" s="20" t="s">
        <v>583</v>
      </c>
      <c r="N196" s="55"/>
      <c r="O196" s="55"/>
      <c r="P196" s="55"/>
      <c r="Q196" s="55"/>
      <c r="R196" s="55"/>
      <c r="S196" s="55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</row>
    <row r="197" spans="1:19" s="19" customFormat="1" ht="15.75">
      <c r="A197" s="1">
        <v>75</v>
      </c>
      <c r="B197" s="24" t="s">
        <v>79</v>
      </c>
      <c r="C197" s="1" t="s">
        <v>171</v>
      </c>
      <c r="D197" s="14"/>
      <c r="E197" s="17"/>
      <c r="F197" s="17"/>
      <c r="G197" s="14">
        <v>2</v>
      </c>
      <c r="H197" s="23"/>
      <c r="I197" s="36"/>
      <c r="J197" s="23"/>
      <c r="K197" s="23"/>
      <c r="L197" s="36"/>
      <c r="M197" s="23"/>
      <c r="N197" s="18"/>
      <c r="O197" s="18"/>
      <c r="P197" s="18"/>
      <c r="Q197" s="18"/>
      <c r="R197" s="18"/>
      <c r="S197" s="18"/>
    </row>
    <row r="198" spans="1:115" s="19" customFormat="1" ht="63">
      <c r="A198" s="5">
        <v>75</v>
      </c>
      <c r="B198" s="2" t="s">
        <v>475</v>
      </c>
      <c r="C198" s="5" t="s">
        <v>171</v>
      </c>
      <c r="D198" s="41" t="s">
        <v>499</v>
      </c>
      <c r="E198" s="92" t="s">
        <v>540</v>
      </c>
      <c r="F198" s="92" t="s">
        <v>541</v>
      </c>
      <c r="G198" s="41">
        <v>2</v>
      </c>
      <c r="H198" s="56">
        <v>128</v>
      </c>
      <c r="I198" s="54"/>
      <c r="J198" s="36">
        <f>G198*H198</f>
        <v>256</v>
      </c>
      <c r="K198" s="10">
        <v>1</v>
      </c>
      <c r="L198" s="58">
        <f>K198*H198</f>
        <v>128</v>
      </c>
      <c r="M198" s="20" t="s">
        <v>583</v>
      </c>
      <c r="N198" s="55"/>
      <c r="O198" s="55"/>
      <c r="P198" s="55"/>
      <c r="Q198" s="55"/>
      <c r="R198" s="55"/>
      <c r="S198" s="55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</row>
    <row r="199" spans="1:19" s="19" customFormat="1" ht="15.75">
      <c r="A199" s="22">
        <v>76</v>
      </c>
      <c r="B199" s="24" t="s">
        <v>80</v>
      </c>
      <c r="C199" s="1" t="s">
        <v>171</v>
      </c>
      <c r="D199" s="14"/>
      <c r="E199" s="17"/>
      <c r="F199" s="17"/>
      <c r="G199" s="14">
        <v>30</v>
      </c>
      <c r="H199" s="23"/>
      <c r="I199" s="36"/>
      <c r="J199" s="23"/>
      <c r="K199" s="23"/>
      <c r="L199" s="36"/>
      <c r="M199" s="23"/>
      <c r="N199" s="18"/>
      <c r="O199" s="18"/>
      <c r="P199" s="18"/>
      <c r="Q199" s="18"/>
      <c r="R199" s="18"/>
      <c r="S199" s="18"/>
    </row>
    <row r="200" spans="1:19" s="49" customFormat="1" ht="78.75">
      <c r="A200" s="25">
        <v>76</v>
      </c>
      <c r="B200" s="2" t="s">
        <v>178</v>
      </c>
      <c r="C200" s="5" t="s">
        <v>171</v>
      </c>
      <c r="D200" s="5" t="s">
        <v>179</v>
      </c>
      <c r="E200" s="64" t="s">
        <v>197</v>
      </c>
      <c r="F200" s="64">
        <v>28725</v>
      </c>
      <c r="G200" s="41">
        <v>30</v>
      </c>
      <c r="H200" s="54">
        <v>11</v>
      </c>
      <c r="I200" s="54"/>
      <c r="J200" s="36">
        <v>330</v>
      </c>
      <c r="K200" s="10">
        <v>1</v>
      </c>
      <c r="L200" s="54">
        <v>11</v>
      </c>
      <c r="M200" s="20" t="s">
        <v>583</v>
      </c>
      <c r="N200" s="55"/>
      <c r="O200" s="55"/>
      <c r="P200" s="55"/>
      <c r="Q200" s="55"/>
      <c r="R200" s="55"/>
      <c r="S200" s="55"/>
    </row>
    <row r="201" spans="1:19" s="19" customFormat="1" ht="15.75">
      <c r="A201" s="1">
        <v>77</v>
      </c>
      <c r="B201" s="8" t="s">
        <v>81</v>
      </c>
      <c r="C201" s="23"/>
      <c r="D201" s="14"/>
      <c r="E201" s="17"/>
      <c r="F201" s="17"/>
      <c r="G201" s="14"/>
      <c r="H201" s="23"/>
      <c r="I201" s="36"/>
      <c r="J201" s="23"/>
      <c r="K201" s="23"/>
      <c r="L201" s="36"/>
      <c r="M201" s="23"/>
      <c r="N201" s="18"/>
      <c r="O201" s="18"/>
      <c r="P201" s="18"/>
      <c r="Q201" s="18"/>
      <c r="R201" s="18"/>
      <c r="S201" s="18"/>
    </row>
    <row r="202" spans="1:19" s="19" customFormat="1" ht="15.75">
      <c r="A202" s="1">
        <v>77</v>
      </c>
      <c r="B202" s="24" t="s">
        <v>475</v>
      </c>
      <c r="C202" s="23"/>
      <c r="D202" s="14"/>
      <c r="E202" s="17"/>
      <c r="F202" s="17"/>
      <c r="G202" s="14"/>
      <c r="H202" s="23"/>
      <c r="I202" s="36"/>
      <c r="J202" s="36">
        <f>SUM(I204:I212)</f>
        <v>2310.8399999999997</v>
      </c>
      <c r="K202" s="23"/>
      <c r="L202" s="36"/>
      <c r="M202" s="20" t="s">
        <v>583</v>
      </c>
      <c r="N202" s="18"/>
      <c r="O202" s="18"/>
      <c r="P202" s="18"/>
      <c r="Q202" s="18"/>
      <c r="R202" s="18"/>
      <c r="S202" s="18"/>
    </row>
    <row r="203" spans="1:19" s="19" customFormat="1" ht="15.75">
      <c r="A203" s="10">
        <v>77.1</v>
      </c>
      <c r="B203" s="9" t="s">
        <v>82</v>
      </c>
      <c r="C203" s="10" t="s">
        <v>171</v>
      </c>
      <c r="D203" s="14"/>
      <c r="E203" s="17"/>
      <c r="F203" s="17"/>
      <c r="G203" s="14">
        <v>100</v>
      </c>
      <c r="H203" s="23"/>
      <c r="I203" s="36"/>
      <c r="J203" s="23"/>
      <c r="K203" s="23"/>
      <c r="L203" s="36"/>
      <c r="M203" s="23"/>
      <c r="N203" s="18"/>
      <c r="O203" s="18"/>
      <c r="P203" s="18"/>
      <c r="Q203" s="18"/>
      <c r="R203" s="18"/>
      <c r="S203" s="18"/>
    </row>
    <row r="204" spans="1:19" s="49" customFormat="1" ht="31.5">
      <c r="A204" s="10">
        <v>77.1</v>
      </c>
      <c r="B204" s="2" t="s">
        <v>475</v>
      </c>
      <c r="C204" s="10" t="s">
        <v>171</v>
      </c>
      <c r="D204" s="5" t="s">
        <v>542</v>
      </c>
      <c r="E204" s="5" t="s">
        <v>543</v>
      </c>
      <c r="F204" s="5">
        <v>1083</v>
      </c>
      <c r="G204" s="41">
        <v>100</v>
      </c>
      <c r="H204" s="56">
        <v>4.06</v>
      </c>
      <c r="I204" s="54">
        <f>G204*H204</f>
        <v>405.99999999999994</v>
      </c>
      <c r="J204" s="36"/>
      <c r="K204" s="5">
        <v>50</v>
      </c>
      <c r="L204" s="58">
        <f>K204*H204</f>
        <v>202.99999999999997</v>
      </c>
      <c r="M204" s="10"/>
      <c r="N204" s="55"/>
      <c r="O204" s="55"/>
      <c r="P204" s="55"/>
      <c r="Q204" s="55"/>
      <c r="R204" s="55"/>
      <c r="S204" s="55"/>
    </row>
    <row r="205" spans="1:115" s="49" customFormat="1" ht="15.75">
      <c r="A205" s="10">
        <v>77.2</v>
      </c>
      <c r="B205" s="9" t="s">
        <v>83</v>
      </c>
      <c r="C205" s="10" t="s">
        <v>171</v>
      </c>
      <c r="D205" s="14"/>
      <c r="E205" s="17"/>
      <c r="F205" s="17"/>
      <c r="G205" s="14">
        <v>48</v>
      </c>
      <c r="H205" s="23"/>
      <c r="I205" s="36"/>
      <c r="J205" s="23"/>
      <c r="K205" s="23"/>
      <c r="L205" s="36"/>
      <c r="M205" s="23"/>
      <c r="N205" s="18"/>
      <c r="O205" s="18"/>
      <c r="P205" s="18"/>
      <c r="Q205" s="18"/>
      <c r="R205" s="18"/>
      <c r="S205" s="18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</row>
    <row r="206" spans="1:19" s="49" customFormat="1" ht="31.5">
      <c r="A206" s="10">
        <v>77.2</v>
      </c>
      <c r="B206" s="2" t="s">
        <v>475</v>
      </c>
      <c r="C206" s="10" t="s">
        <v>171</v>
      </c>
      <c r="D206" s="5" t="s">
        <v>542</v>
      </c>
      <c r="E206" s="5" t="s">
        <v>544</v>
      </c>
      <c r="F206" s="5">
        <v>8884719041</v>
      </c>
      <c r="G206" s="41">
        <v>48</v>
      </c>
      <c r="H206" s="56">
        <v>15.68</v>
      </c>
      <c r="I206" s="54">
        <f>G206*H206</f>
        <v>752.64</v>
      </c>
      <c r="J206" s="36"/>
      <c r="K206" s="5">
        <v>12</v>
      </c>
      <c r="L206" s="58">
        <f>K206*H206</f>
        <v>188.16</v>
      </c>
      <c r="M206" s="10"/>
      <c r="N206" s="55"/>
      <c r="O206" s="55"/>
      <c r="P206" s="55"/>
      <c r="Q206" s="55"/>
      <c r="R206" s="55"/>
      <c r="S206" s="55"/>
    </row>
    <row r="207" spans="1:115" s="49" customFormat="1" ht="15.75">
      <c r="A207" s="10">
        <v>77.3</v>
      </c>
      <c r="B207" s="9" t="s">
        <v>84</v>
      </c>
      <c r="C207" s="10" t="s">
        <v>171</v>
      </c>
      <c r="D207" s="14"/>
      <c r="E207" s="17"/>
      <c r="F207" s="17"/>
      <c r="G207" s="14">
        <v>48</v>
      </c>
      <c r="H207" s="23"/>
      <c r="I207" s="36"/>
      <c r="J207" s="23"/>
      <c r="K207" s="23"/>
      <c r="L207" s="36"/>
      <c r="M207" s="23"/>
      <c r="N207" s="18"/>
      <c r="O207" s="18"/>
      <c r="P207" s="18"/>
      <c r="Q207" s="18"/>
      <c r="R207" s="18"/>
      <c r="S207" s="18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</row>
    <row r="208" spans="1:115" s="19" customFormat="1" ht="31.5">
      <c r="A208" s="10">
        <v>77.3</v>
      </c>
      <c r="B208" s="2" t="s">
        <v>475</v>
      </c>
      <c r="C208" s="10" t="s">
        <v>171</v>
      </c>
      <c r="D208" s="5" t="s">
        <v>542</v>
      </c>
      <c r="E208" s="5" t="s">
        <v>545</v>
      </c>
      <c r="F208" s="5">
        <v>8884719033</v>
      </c>
      <c r="G208" s="41">
        <v>48</v>
      </c>
      <c r="H208" s="56">
        <v>15.68</v>
      </c>
      <c r="I208" s="54">
        <f>G208*H208</f>
        <v>752.64</v>
      </c>
      <c r="J208" s="36"/>
      <c r="K208" s="5">
        <v>12</v>
      </c>
      <c r="L208" s="58">
        <f>K208*H208</f>
        <v>188.16</v>
      </c>
      <c r="M208" s="10"/>
      <c r="N208" s="55"/>
      <c r="O208" s="55"/>
      <c r="P208" s="55"/>
      <c r="Q208" s="55"/>
      <c r="R208" s="55"/>
      <c r="S208" s="55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</row>
    <row r="209" spans="1:115" s="49" customFormat="1" ht="31.5">
      <c r="A209" s="10">
        <v>77.4</v>
      </c>
      <c r="B209" s="9" t="s">
        <v>85</v>
      </c>
      <c r="C209" s="10" t="s">
        <v>171</v>
      </c>
      <c r="D209" s="14"/>
      <c r="E209" s="17"/>
      <c r="F209" s="17"/>
      <c r="G209" s="14">
        <v>10</v>
      </c>
      <c r="H209" s="23"/>
      <c r="I209" s="36"/>
      <c r="J209" s="23"/>
      <c r="K209" s="23"/>
      <c r="L209" s="36"/>
      <c r="M209" s="23"/>
      <c r="N209" s="18"/>
      <c r="O209" s="18"/>
      <c r="P209" s="18"/>
      <c r="Q209" s="18"/>
      <c r="R209" s="18"/>
      <c r="S209" s="18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</row>
    <row r="210" spans="1:19" s="49" customFormat="1" ht="47.25">
      <c r="A210" s="10">
        <v>77.4</v>
      </c>
      <c r="B210" s="2" t="s">
        <v>475</v>
      </c>
      <c r="C210" s="10" t="s">
        <v>171</v>
      </c>
      <c r="D210" s="5" t="s">
        <v>542</v>
      </c>
      <c r="E210" s="5" t="s">
        <v>546</v>
      </c>
      <c r="F210" s="5">
        <v>41750</v>
      </c>
      <c r="G210" s="41">
        <v>10</v>
      </c>
      <c r="H210" s="56">
        <v>18.62</v>
      </c>
      <c r="I210" s="54">
        <f>G210*H210</f>
        <v>186.20000000000002</v>
      </c>
      <c r="J210" s="36"/>
      <c r="K210" s="5">
        <v>10</v>
      </c>
      <c r="L210" s="58">
        <f>K210*H210</f>
        <v>186.20000000000002</v>
      </c>
      <c r="M210" s="10"/>
      <c r="N210" s="55"/>
      <c r="O210" s="55"/>
      <c r="P210" s="55"/>
      <c r="Q210" s="55"/>
      <c r="R210" s="55"/>
      <c r="S210" s="55"/>
    </row>
    <row r="211" spans="1:115" s="49" customFormat="1" ht="31.5">
      <c r="A211" s="10">
        <v>77.5</v>
      </c>
      <c r="B211" s="9" t="s">
        <v>86</v>
      </c>
      <c r="C211" s="10" t="s">
        <v>171</v>
      </c>
      <c r="D211" s="14"/>
      <c r="E211" s="17"/>
      <c r="F211" s="17"/>
      <c r="G211" s="14">
        <v>12</v>
      </c>
      <c r="H211" s="23"/>
      <c r="I211" s="36"/>
      <c r="J211" s="23"/>
      <c r="K211" s="23"/>
      <c r="L211" s="36"/>
      <c r="M211" s="23"/>
      <c r="N211" s="18"/>
      <c r="O211" s="18"/>
      <c r="P211" s="18"/>
      <c r="Q211" s="18"/>
      <c r="R211" s="18"/>
      <c r="S211" s="18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</row>
    <row r="212" spans="1:115" s="19" customFormat="1" ht="27.75" customHeight="1">
      <c r="A212" s="10">
        <v>77.5</v>
      </c>
      <c r="B212" s="2" t="s">
        <v>475</v>
      </c>
      <c r="C212" s="10" t="s">
        <v>171</v>
      </c>
      <c r="D212" s="5" t="s">
        <v>542</v>
      </c>
      <c r="E212" s="5" t="s">
        <v>547</v>
      </c>
      <c r="F212" s="5">
        <v>8884717395</v>
      </c>
      <c r="G212" s="41">
        <v>12</v>
      </c>
      <c r="H212" s="56">
        <v>17.78</v>
      </c>
      <c r="I212" s="54">
        <f>G212*H212</f>
        <v>213.36</v>
      </c>
      <c r="J212" s="36"/>
      <c r="K212" s="5">
        <v>12</v>
      </c>
      <c r="L212" s="58">
        <f>K212*H212</f>
        <v>213.36</v>
      </c>
      <c r="M212" s="10"/>
      <c r="N212" s="55"/>
      <c r="O212" s="55"/>
      <c r="P212" s="55"/>
      <c r="Q212" s="55"/>
      <c r="R212" s="55"/>
      <c r="S212" s="55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</row>
    <row r="213" spans="1:115" s="49" customFormat="1" ht="35.25" customHeight="1">
      <c r="A213" s="22">
        <v>78</v>
      </c>
      <c r="B213" s="24" t="s">
        <v>87</v>
      </c>
      <c r="C213" s="1" t="s">
        <v>171</v>
      </c>
      <c r="D213" s="14"/>
      <c r="E213" s="17"/>
      <c r="F213" s="17"/>
      <c r="G213" s="14">
        <v>3</v>
      </c>
      <c r="H213" s="23"/>
      <c r="I213" s="36"/>
      <c r="J213" s="23"/>
      <c r="K213" s="23"/>
      <c r="L213" s="36"/>
      <c r="M213" s="23"/>
      <c r="N213" s="18"/>
      <c r="O213" s="18"/>
      <c r="P213" s="18"/>
      <c r="Q213" s="18"/>
      <c r="R213" s="18"/>
      <c r="S213" s="18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</row>
    <row r="214" spans="1:19" s="49" customFormat="1" ht="39" customHeight="1">
      <c r="A214" s="25">
        <v>78</v>
      </c>
      <c r="B214" s="2" t="s">
        <v>475</v>
      </c>
      <c r="C214" s="5" t="s">
        <v>171</v>
      </c>
      <c r="D214" s="41" t="s">
        <v>536</v>
      </c>
      <c r="E214" s="92" t="s">
        <v>548</v>
      </c>
      <c r="F214" s="92">
        <v>1091506</v>
      </c>
      <c r="G214" s="41">
        <v>3</v>
      </c>
      <c r="H214" s="56">
        <v>7.35</v>
      </c>
      <c r="I214" s="54"/>
      <c r="J214" s="36">
        <f>G214*H214</f>
        <v>22.049999999999997</v>
      </c>
      <c r="K214" s="10">
        <v>1</v>
      </c>
      <c r="L214" s="58">
        <f>K214*H214</f>
        <v>7.35</v>
      </c>
      <c r="M214" s="20" t="s">
        <v>583</v>
      </c>
      <c r="N214" s="55"/>
      <c r="O214" s="55"/>
      <c r="P214" s="55"/>
      <c r="Q214" s="55"/>
      <c r="R214" s="55"/>
      <c r="S214" s="55"/>
    </row>
    <row r="215" spans="1:115" s="49" customFormat="1" ht="47.25">
      <c r="A215" s="25">
        <v>78</v>
      </c>
      <c r="B215" s="2" t="s">
        <v>408</v>
      </c>
      <c r="C215" s="5" t="s">
        <v>171</v>
      </c>
      <c r="D215" s="10" t="s">
        <v>409</v>
      </c>
      <c r="E215" s="10" t="s">
        <v>423</v>
      </c>
      <c r="F215" s="10">
        <v>31140588</v>
      </c>
      <c r="G215" s="41">
        <v>3</v>
      </c>
      <c r="H215" s="53">
        <v>106.62</v>
      </c>
      <c r="I215" s="54"/>
      <c r="J215" s="36">
        <f>G215*H215</f>
        <v>319.86</v>
      </c>
      <c r="K215" s="10">
        <v>3</v>
      </c>
      <c r="L215" s="54">
        <f>K215*H215</f>
        <v>319.86</v>
      </c>
      <c r="M215" s="10" t="s">
        <v>585</v>
      </c>
      <c r="N215" s="55"/>
      <c r="O215" s="55"/>
      <c r="P215" s="55"/>
      <c r="Q215" s="55"/>
      <c r="R215" s="55"/>
      <c r="S215" s="55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</row>
    <row r="216" spans="1:115" s="49" customFormat="1" ht="40.5" customHeight="1">
      <c r="A216" s="22">
        <v>79</v>
      </c>
      <c r="B216" s="24" t="s">
        <v>88</v>
      </c>
      <c r="C216" s="1" t="s">
        <v>171</v>
      </c>
      <c r="D216" s="14"/>
      <c r="E216" s="17"/>
      <c r="F216" s="17"/>
      <c r="G216" s="14">
        <v>900</v>
      </c>
      <c r="H216" s="23"/>
      <c r="I216" s="36"/>
      <c r="J216" s="23"/>
      <c r="K216" s="23"/>
      <c r="L216" s="36"/>
      <c r="M216" s="23"/>
      <c r="N216" s="18"/>
      <c r="O216" s="18"/>
      <c r="P216" s="18"/>
      <c r="Q216" s="18"/>
      <c r="R216" s="18"/>
      <c r="S216" s="18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</row>
    <row r="217" spans="1:19" s="49" customFormat="1" ht="33" customHeight="1">
      <c r="A217" s="25">
        <v>79</v>
      </c>
      <c r="B217" s="2" t="s">
        <v>475</v>
      </c>
      <c r="C217" s="5" t="s">
        <v>171</v>
      </c>
      <c r="D217" s="41" t="s">
        <v>536</v>
      </c>
      <c r="E217" s="92" t="s">
        <v>548</v>
      </c>
      <c r="F217" s="92">
        <v>1091506</v>
      </c>
      <c r="G217" s="41">
        <v>900</v>
      </c>
      <c r="H217" s="56">
        <v>7.35</v>
      </c>
      <c r="I217" s="54"/>
      <c r="J217" s="36">
        <f>G217*H217</f>
        <v>6615</v>
      </c>
      <c r="K217" s="10">
        <v>12</v>
      </c>
      <c r="L217" s="58">
        <f>K217*H217</f>
        <v>88.19999999999999</v>
      </c>
      <c r="M217" s="20" t="s">
        <v>583</v>
      </c>
      <c r="N217" s="55"/>
      <c r="O217" s="55"/>
      <c r="P217" s="55"/>
      <c r="Q217" s="55"/>
      <c r="R217" s="55"/>
      <c r="S217" s="55"/>
    </row>
    <row r="218" spans="1:19" s="19" customFormat="1" ht="40.5" customHeight="1">
      <c r="A218" s="22">
        <v>80</v>
      </c>
      <c r="B218" s="24" t="s">
        <v>89</v>
      </c>
      <c r="C218" s="1" t="s">
        <v>171</v>
      </c>
      <c r="D218" s="14"/>
      <c r="E218" s="17"/>
      <c r="F218" s="17"/>
      <c r="G218" s="14">
        <v>300</v>
      </c>
      <c r="H218" s="23"/>
      <c r="I218" s="36"/>
      <c r="J218" s="23"/>
      <c r="K218" s="23"/>
      <c r="L218" s="36"/>
      <c r="M218" s="23"/>
      <c r="N218" s="18"/>
      <c r="O218" s="18"/>
      <c r="P218" s="18"/>
      <c r="Q218" s="18"/>
      <c r="R218" s="18"/>
      <c r="S218" s="18"/>
    </row>
    <row r="219" spans="1:115" s="49" customFormat="1" ht="31.5">
      <c r="A219" s="25">
        <v>80</v>
      </c>
      <c r="B219" s="2" t="s">
        <v>324</v>
      </c>
      <c r="C219" s="5" t="s">
        <v>171</v>
      </c>
      <c r="D219" s="41" t="s">
        <v>325</v>
      </c>
      <c r="E219" s="41" t="s">
        <v>326</v>
      </c>
      <c r="F219" s="91" t="s">
        <v>327</v>
      </c>
      <c r="G219" s="41">
        <v>300</v>
      </c>
      <c r="H219" s="53">
        <v>3.49</v>
      </c>
      <c r="I219" s="54"/>
      <c r="J219" s="36">
        <f>G219*H219</f>
        <v>1047</v>
      </c>
      <c r="K219" s="10">
        <v>2</v>
      </c>
      <c r="L219" s="54">
        <f>H219*K219</f>
        <v>6.98</v>
      </c>
      <c r="M219" s="20" t="s">
        <v>583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</row>
    <row r="220" spans="1:115" s="49" customFormat="1" ht="43.5" customHeight="1">
      <c r="A220" s="25">
        <v>80</v>
      </c>
      <c r="B220" s="2" t="s">
        <v>400</v>
      </c>
      <c r="C220" s="5" t="s">
        <v>171</v>
      </c>
      <c r="D220" s="10" t="s">
        <v>401</v>
      </c>
      <c r="E220" s="9" t="s">
        <v>402</v>
      </c>
      <c r="F220" s="10" t="s">
        <v>403</v>
      </c>
      <c r="G220" s="41">
        <v>300</v>
      </c>
      <c r="H220" s="53">
        <v>3.9344</v>
      </c>
      <c r="I220" s="54"/>
      <c r="J220" s="108">
        <f>G220*H220</f>
        <v>1180.32</v>
      </c>
      <c r="K220" s="10">
        <v>10</v>
      </c>
      <c r="L220" s="54">
        <f>K220*H220</f>
        <v>39.344</v>
      </c>
      <c r="M220" s="10" t="s">
        <v>585</v>
      </c>
      <c r="N220" s="55"/>
      <c r="O220" s="55"/>
      <c r="P220" s="55"/>
      <c r="Q220" s="55"/>
      <c r="R220" s="55"/>
      <c r="S220" s="55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</row>
    <row r="221" spans="1:115" s="49" customFormat="1" ht="78.75">
      <c r="A221" s="5">
        <v>80</v>
      </c>
      <c r="B221" s="2" t="s">
        <v>235</v>
      </c>
      <c r="C221" s="5" t="s">
        <v>171</v>
      </c>
      <c r="D221" s="5" t="s">
        <v>256</v>
      </c>
      <c r="E221" s="5" t="s">
        <v>257</v>
      </c>
      <c r="F221" s="5" t="s">
        <v>258</v>
      </c>
      <c r="G221" s="57">
        <v>300</v>
      </c>
      <c r="H221" s="56">
        <v>17</v>
      </c>
      <c r="I221" s="58"/>
      <c r="J221" s="61">
        <f>G221*H221</f>
        <v>5100</v>
      </c>
      <c r="K221" s="5">
        <v>1</v>
      </c>
      <c r="L221" s="58">
        <f>K221*H221</f>
        <v>17</v>
      </c>
      <c r="M221" s="10" t="s">
        <v>586</v>
      </c>
      <c r="N221" s="55"/>
      <c r="O221" s="55"/>
      <c r="P221" s="55"/>
      <c r="Q221" s="55"/>
      <c r="R221" s="55"/>
      <c r="S221" s="55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</row>
    <row r="222" spans="1:115" s="49" customFormat="1" ht="27" customHeight="1">
      <c r="A222" s="22">
        <v>81</v>
      </c>
      <c r="B222" s="24" t="s">
        <v>90</v>
      </c>
      <c r="C222" s="1" t="s">
        <v>171</v>
      </c>
      <c r="D222" s="14"/>
      <c r="E222" s="17"/>
      <c r="F222" s="17"/>
      <c r="G222" s="10">
        <v>300</v>
      </c>
      <c r="H222" s="23"/>
      <c r="I222" s="36"/>
      <c r="J222" s="23"/>
      <c r="K222" s="23"/>
      <c r="L222" s="36"/>
      <c r="M222" s="23"/>
      <c r="N222" s="18"/>
      <c r="O222" s="18"/>
      <c r="P222" s="18"/>
      <c r="Q222" s="18"/>
      <c r="R222" s="18"/>
      <c r="S222" s="18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</row>
    <row r="223" spans="1:115" s="49" customFormat="1" ht="39" customHeight="1">
      <c r="A223" s="25">
        <v>81</v>
      </c>
      <c r="B223" s="2" t="s">
        <v>308</v>
      </c>
      <c r="C223" s="5" t="s">
        <v>171</v>
      </c>
      <c r="D223" s="41" t="s">
        <v>309</v>
      </c>
      <c r="E223" s="92" t="s">
        <v>310</v>
      </c>
      <c r="F223" s="92">
        <v>3315</v>
      </c>
      <c r="G223" s="10">
        <v>300</v>
      </c>
      <c r="H223" s="53">
        <v>3</v>
      </c>
      <c r="I223" s="54"/>
      <c r="J223" s="36">
        <f>G223*H223</f>
        <v>900</v>
      </c>
      <c r="K223" s="10">
        <v>1</v>
      </c>
      <c r="L223" s="54">
        <f>K223*H223</f>
        <v>3</v>
      </c>
      <c r="M223" s="20" t="s">
        <v>583</v>
      </c>
      <c r="N223" s="55"/>
      <c r="O223" s="55"/>
      <c r="P223" s="55"/>
      <c r="Q223" s="55"/>
      <c r="R223" s="55"/>
      <c r="S223" s="55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</row>
    <row r="224" spans="1:19" s="49" customFormat="1" ht="47.25">
      <c r="A224" s="25">
        <v>81</v>
      </c>
      <c r="B224" s="2" t="s">
        <v>475</v>
      </c>
      <c r="C224" s="5" t="s">
        <v>171</v>
      </c>
      <c r="D224" s="57" t="s">
        <v>549</v>
      </c>
      <c r="E224" s="64" t="s">
        <v>550</v>
      </c>
      <c r="F224" s="64"/>
      <c r="G224" s="10">
        <v>300</v>
      </c>
      <c r="H224" s="53">
        <v>4.5</v>
      </c>
      <c r="I224" s="54"/>
      <c r="J224" s="36">
        <f>G224*H224</f>
        <v>1350</v>
      </c>
      <c r="K224" s="10">
        <v>1</v>
      </c>
      <c r="L224" s="58">
        <f>K224*H224</f>
        <v>4.5</v>
      </c>
      <c r="M224" s="10" t="s">
        <v>585</v>
      </c>
      <c r="N224" s="55"/>
      <c r="O224" s="55"/>
      <c r="P224" s="55"/>
      <c r="Q224" s="55"/>
      <c r="R224" s="55"/>
      <c r="S224" s="55"/>
    </row>
    <row r="225" spans="1:115" s="49" customFormat="1" ht="15.75">
      <c r="A225" s="22">
        <v>82</v>
      </c>
      <c r="B225" s="24" t="s">
        <v>91</v>
      </c>
      <c r="C225" s="1" t="s">
        <v>171</v>
      </c>
      <c r="D225" s="14"/>
      <c r="E225" s="17"/>
      <c r="F225" s="17"/>
      <c r="G225" s="14">
        <v>10</v>
      </c>
      <c r="H225" s="23"/>
      <c r="I225" s="36"/>
      <c r="J225" s="23"/>
      <c r="K225" s="23"/>
      <c r="L225" s="36"/>
      <c r="M225" s="23"/>
      <c r="N225" s="18"/>
      <c r="O225" s="18"/>
      <c r="P225" s="18"/>
      <c r="Q225" s="18"/>
      <c r="R225" s="18"/>
      <c r="S225" s="18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</row>
    <row r="226" spans="1:19" s="19" customFormat="1" ht="31.5">
      <c r="A226" s="73">
        <v>82</v>
      </c>
      <c r="B226" s="74" t="s">
        <v>308</v>
      </c>
      <c r="C226" s="62" t="s">
        <v>171</v>
      </c>
      <c r="D226" s="75" t="s">
        <v>309</v>
      </c>
      <c r="E226" s="76" t="s">
        <v>310</v>
      </c>
      <c r="F226" s="76">
        <v>3310</v>
      </c>
      <c r="G226" s="75">
        <v>10</v>
      </c>
      <c r="H226" s="78">
        <v>4.5</v>
      </c>
      <c r="I226" s="79"/>
      <c r="J226" s="88">
        <f>G226*H226</f>
        <v>45</v>
      </c>
      <c r="K226" s="77">
        <v>1</v>
      </c>
      <c r="L226" s="79">
        <f>K226*H226</f>
        <v>4.5</v>
      </c>
      <c r="M226" s="20" t="s">
        <v>583</v>
      </c>
      <c r="N226" s="80"/>
      <c r="O226" s="80"/>
      <c r="P226" s="80"/>
      <c r="Q226" s="80"/>
      <c r="R226" s="80"/>
      <c r="S226" s="80"/>
    </row>
    <row r="227" spans="1:115" s="49" customFormat="1" ht="31.5">
      <c r="A227" s="22">
        <v>83</v>
      </c>
      <c r="B227" s="24" t="s">
        <v>92</v>
      </c>
      <c r="C227" s="1" t="s">
        <v>171</v>
      </c>
      <c r="D227" s="14"/>
      <c r="E227" s="17"/>
      <c r="F227" s="17"/>
      <c r="G227" s="14">
        <v>1000</v>
      </c>
      <c r="H227" s="23"/>
      <c r="I227" s="36"/>
      <c r="J227" s="23"/>
      <c r="K227" s="23"/>
      <c r="L227" s="36"/>
      <c r="M227" s="23"/>
      <c r="N227" s="18"/>
      <c r="O227" s="18"/>
      <c r="P227" s="18"/>
      <c r="Q227" s="18"/>
      <c r="R227" s="18"/>
      <c r="S227" s="18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</row>
    <row r="228" spans="1:115" s="49" customFormat="1" ht="94.5">
      <c r="A228" s="5">
        <v>83</v>
      </c>
      <c r="B228" s="2" t="s">
        <v>235</v>
      </c>
      <c r="C228" s="5" t="s">
        <v>171</v>
      </c>
      <c r="D228" s="5" t="s">
        <v>259</v>
      </c>
      <c r="E228" s="5" t="s">
        <v>260</v>
      </c>
      <c r="F228" s="5">
        <v>1090820</v>
      </c>
      <c r="G228" s="57">
        <v>1000</v>
      </c>
      <c r="H228" s="56">
        <v>0.06</v>
      </c>
      <c r="I228" s="58"/>
      <c r="J228" s="61">
        <f>G228*H228</f>
        <v>60</v>
      </c>
      <c r="K228" s="5">
        <v>1</v>
      </c>
      <c r="L228" s="58">
        <f>K228*H228</f>
        <v>0.06</v>
      </c>
      <c r="M228" s="20" t="s">
        <v>583</v>
      </c>
      <c r="N228" s="55"/>
      <c r="O228" s="55"/>
      <c r="P228" s="55"/>
      <c r="Q228" s="55"/>
      <c r="R228" s="55"/>
      <c r="S228" s="55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</row>
    <row r="229" spans="1:115" s="49" customFormat="1" ht="215.25" customHeight="1">
      <c r="A229" s="22">
        <v>84</v>
      </c>
      <c r="B229" s="8" t="s">
        <v>93</v>
      </c>
      <c r="C229" s="23" t="s">
        <v>171</v>
      </c>
      <c r="D229" s="14"/>
      <c r="E229" s="17"/>
      <c r="F229" s="17"/>
      <c r="G229" s="14">
        <v>100</v>
      </c>
      <c r="H229" s="23"/>
      <c r="I229" s="36"/>
      <c r="J229" s="23"/>
      <c r="K229" s="23"/>
      <c r="L229" s="36"/>
      <c r="M229" s="23"/>
      <c r="N229" s="18"/>
      <c r="O229" s="18"/>
      <c r="P229" s="18"/>
      <c r="Q229" s="18"/>
      <c r="R229" s="18"/>
      <c r="S229" s="18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</row>
    <row r="230" spans="1:19" s="49" customFormat="1" ht="78.75">
      <c r="A230" s="25">
        <v>84</v>
      </c>
      <c r="B230" s="2" t="s">
        <v>475</v>
      </c>
      <c r="C230" s="10" t="s">
        <v>171</v>
      </c>
      <c r="D230" s="57" t="s">
        <v>549</v>
      </c>
      <c r="E230" s="64" t="s">
        <v>551</v>
      </c>
      <c r="F230" s="64"/>
      <c r="G230" s="41">
        <v>100</v>
      </c>
      <c r="H230" s="53">
        <v>55</v>
      </c>
      <c r="I230" s="54"/>
      <c r="J230" s="36">
        <f>G230*H230</f>
        <v>5500</v>
      </c>
      <c r="K230" s="10">
        <v>1</v>
      </c>
      <c r="L230" s="58">
        <f>K230*H230</f>
        <v>55</v>
      </c>
      <c r="M230" s="20" t="s">
        <v>583</v>
      </c>
      <c r="N230" s="55"/>
      <c r="O230" s="55"/>
      <c r="P230" s="55"/>
      <c r="Q230" s="55"/>
      <c r="R230" s="55"/>
      <c r="S230" s="55"/>
    </row>
    <row r="231" spans="1:19" s="19" customFormat="1" ht="47.25">
      <c r="A231" s="25">
        <v>84</v>
      </c>
      <c r="B231" s="9" t="s">
        <v>352</v>
      </c>
      <c r="C231" s="10" t="s">
        <v>171</v>
      </c>
      <c r="D231" s="10" t="s">
        <v>353</v>
      </c>
      <c r="E231" s="41" t="s">
        <v>354</v>
      </c>
      <c r="F231" s="92">
        <v>1362</v>
      </c>
      <c r="G231" s="41">
        <v>100</v>
      </c>
      <c r="H231" s="53">
        <v>95</v>
      </c>
      <c r="I231" s="54"/>
      <c r="J231" s="36">
        <f>G231*H231</f>
        <v>9500</v>
      </c>
      <c r="K231" s="10">
        <v>1</v>
      </c>
      <c r="L231" s="54">
        <f>K231*H231</f>
        <v>95</v>
      </c>
      <c r="M231" s="10" t="s">
        <v>585</v>
      </c>
      <c r="N231" s="55"/>
      <c r="O231" s="55"/>
      <c r="P231" s="55"/>
      <c r="Q231" s="55"/>
      <c r="R231" s="55"/>
      <c r="S231" s="55"/>
    </row>
    <row r="232" spans="1:115" s="49" customFormat="1" ht="31.5">
      <c r="A232" s="22">
        <v>85</v>
      </c>
      <c r="B232" s="24" t="s">
        <v>94</v>
      </c>
      <c r="C232" s="1"/>
      <c r="D232" s="14"/>
      <c r="E232" s="17"/>
      <c r="F232" s="17"/>
      <c r="G232" s="10"/>
      <c r="H232" s="23"/>
      <c r="I232" s="36"/>
      <c r="J232" s="23"/>
      <c r="K232" s="23"/>
      <c r="L232" s="36"/>
      <c r="M232" s="23"/>
      <c r="N232" s="18"/>
      <c r="O232" s="18"/>
      <c r="P232" s="18"/>
      <c r="Q232" s="18"/>
      <c r="R232" s="18"/>
      <c r="S232" s="18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</row>
    <row r="233" spans="1:115" s="49" customFormat="1" ht="15.75">
      <c r="A233" s="23">
        <v>85</v>
      </c>
      <c r="B233" s="8" t="s">
        <v>335</v>
      </c>
      <c r="C233" s="23"/>
      <c r="D233" s="14"/>
      <c r="E233" s="17"/>
      <c r="F233" s="17"/>
      <c r="G233" s="10"/>
      <c r="H233" s="23"/>
      <c r="I233" s="36"/>
      <c r="J233" s="36">
        <f>SUM(I235:I237)</f>
        <v>4230</v>
      </c>
      <c r="K233" s="23"/>
      <c r="L233" s="36"/>
      <c r="M233" s="20" t="s">
        <v>583</v>
      </c>
      <c r="N233" s="18"/>
      <c r="O233" s="18"/>
      <c r="P233" s="18"/>
      <c r="Q233" s="18"/>
      <c r="R233" s="18"/>
      <c r="S233" s="18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</row>
    <row r="234" spans="1:115" s="49" customFormat="1" ht="15.75">
      <c r="A234" s="25">
        <v>85.1</v>
      </c>
      <c r="B234" s="2" t="s">
        <v>95</v>
      </c>
      <c r="C234" s="5" t="s">
        <v>171</v>
      </c>
      <c r="D234" s="14"/>
      <c r="E234" s="17"/>
      <c r="F234" s="17"/>
      <c r="G234" s="14">
        <v>20</v>
      </c>
      <c r="H234" s="23"/>
      <c r="I234" s="36"/>
      <c r="J234" s="23"/>
      <c r="K234" s="23"/>
      <c r="L234" s="36"/>
      <c r="M234" s="23"/>
      <c r="N234" s="18"/>
      <c r="O234" s="18"/>
      <c r="P234" s="18"/>
      <c r="Q234" s="18"/>
      <c r="R234" s="18"/>
      <c r="S234" s="18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</row>
    <row r="235" spans="1:115" s="49" customFormat="1" ht="47.25">
      <c r="A235" s="10">
        <v>85.1</v>
      </c>
      <c r="B235" s="9" t="s">
        <v>335</v>
      </c>
      <c r="C235" s="10" t="s">
        <v>171</v>
      </c>
      <c r="D235" s="93" t="s">
        <v>336</v>
      </c>
      <c r="E235" s="93" t="s">
        <v>337</v>
      </c>
      <c r="F235" s="94">
        <v>975572</v>
      </c>
      <c r="G235" s="41">
        <v>20</v>
      </c>
      <c r="H235" s="53">
        <v>126</v>
      </c>
      <c r="I235" s="54">
        <f>G235*H235</f>
        <v>2520</v>
      </c>
      <c r="J235" s="36"/>
      <c r="K235" s="10">
        <v>1</v>
      </c>
      <c r="L235" s="54">
        <f>K235*H235</f>
        <v>126</v>
      </c>
      <c r="M235" s="10"/>
      <c r="N235" s="55"/>
      <c r="O235" s="55"/>
      <c r="P235" s="55"/>
      <c r="Q235" s="55"/>
      <c r="R235" s="55"/>
      <c r="S235" s="55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</row>
    <row r="236" spans="1:115" s="49" customFormat="1" ht="15.75">
      <c r="A236" s="25">
        <v>85.2</v>
      </c>
      <c r="B236" s="2" t="s">
        <v>96</v>
      </c>
      <c r="C236" s="5" t="s">
        <v>171</v>
      </c>
      <c r="D236" s="14"/>
      <c r="E236" s="17"/>
      <c r="F236" s="17"/>
      <c r="G236" s="14">
        <v>15</v>
      </c>
      <c r="H236" s="23"/>
      <c r="I236" s="36"/>
      <c r="J236" s="23"/>
      <c r="K236" s="23"/>
      <c r="L236" s="36"/>
      <c r="M236" s="23"/>
      <c r="N236" s="18"/>
      <c r="O236" s="18"/>
      <c r="P236" s="18"/>
      <c r="Q236" s="18"/>
      <c r="R236" s="18"/>
      <c r="S236" s="18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</row>
    <row r="237" spans="1:115" s="49" customFormat="1" ht="31.5">
      <c r="A237" s="10">
        <v>85.2</v>
      </c>
      <c r="B237" s="9" t="s">
        <v>335</v>
      </c>
      <c r="C237" s="10" t="s">
        <v>171</v>
      </c>
      <c r="D237" s="93" t="s">
        <v>336</v>
      </c>
      <c r="E237" s="93" t="s">
        <v>337</v>
      </c>
      <c r="F237" s="94">
        <v>975570</v>
      </c>
      <c r="G237" s="41">
        <v>15</v>
      </c>
      <c r="H237" s="53">
        <v>114</v>
      </c>
      <c r="I237" s="54">
        <f>G237*H237</f>
        <v>1710</v>
      </c>
      <c r="J237" s="36"/>
      <c r="K237" s="10">
        <v>1</v>
      </c>
      <c r="L237" s="54">
        <f>K237*H237</f>
        <v>114</v>
      </c>
      <c r="M237" s="10"/>
      <c r="N237" s="55"/>
      <c r="O237" s="55"/>
      <c r="P237" s="55"/>
      <c r="Q237" s="55"/>
      <c r="R237" s="55"/>
      <c r="S237" s="55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</row>
    <row r="238" spans="1:115" s="49" customFormat="1" ht="52.5" customHeight="1">
      <c r="A238" s="22">
        <v>86</v>
      </c>
      <c r="B238" s="24" t="s">
        <v>97</v>
      </c>
      <c r="C238" s="1" t="s">
        <v>171</v>
      </c>
      <c r="D238" s="14"/>
      <c r="E238" s="17"/>
      <c r="F238" s="17"/>
      <c r="G238" s="14">
        <v>6300</v>
      </c>
      <c r="H238" s="23"/>
      <c r="I238" s="36"/>
      <c r="J238" s="23"/>
      <c r="K238" s="23"/>
      <c r="L238" s="36"/>
      <c r="M238" s="23"/>
      <c r="N238" s="18"/>
      <c r="O238" s="18"/>
      <c r="P238" s="18"/>
      <c r="Q238" s="18"/>
      <c r="R238" s="18"/>
      <c r="S238" s="18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</row>
    <row r="239" spans="1:115" s="49" customFormat="1" ht="157.5">
      <c r="A239" s="5">
        <v>86</v>
      </c>
      <c r="B239" s="2" t="s">
        <v>235</v>
      </c>
      <c r="C239" s="5" t="s">
        <v>171</v>
      </c>
      <c r="D239" s="5" t="s">
        <v>259</v>
      </c>
      <c r="E239" s="5" t="s">
        <v>261</v>
      </c>
      <c r="F239" s="5">
        <v>1020007</v>
      </c>
      <c r="G239" s="57">
        <v>6300</v>
      </c>
      <c r="H239" s="56">
        <v>0.16</v>
      </c>
      <c r="I239" s="58"/>
      <c r="J239" s="61">
        <f>G239*H239</f>
        <v>1008</v>
      </c>
      <c r="K239" s="5">
        <v>3</v>
      </c>
      <c r="L239" s="58">
        <f>K239*H239</f>
        <v>0.48</v>
      </c>
      <c r="M239" s="20" t="s">
        <v>583</v>
      </c>
      <c r="N239" s="55"/>
      <c r="O239" s="55"/>
      <c r="P239" s="55"/>
      <c r="Q239" s="55"/>
      <c r="R239" s="55"/>
      <c r="S239" s="55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</row>
    <row r="240" spans="1:19" s="49" customFormat="1" ht="173.25">
      <c r="A240" s="25">
        <v>86</v>
      </c>
      <c r="B240" s="2" t="s">
        <v>433</v>
      </c>
      <c r="C240" s="5" t="s">
        <v>171</v>
      </c>
      <c r="D240" s="41" t="s">
        <v>440</v>
      </c>
      <c r="E240" s="92" t="s">
        <v>443</v>
      </c>
      <c r="F240" s="92">
        <v>999581</v>
      </c>
      <c r="G240" s="41">
        <v>6300</v>
      </c>
      <c r="H240" s="53">
        <v>0.1667</v>
      </c>
      <c r="I240" s="54"/>
      <c r="J240" s="36">
        <f>G240*H240</f>
        <v>1050.2099999999998</v>
      </c>
      <c r="K240" s="10" t="s">
        <v>444</v>
      </c>
      <c r="L240" s="54">
        <f>H240*75</f>
        <v>12.5025</v>
      </c>
      <c r="M240" s="10" t="s">
        <v>585</v>
      </c>
      <c r="N240" s="55"/>
      <c r="O240" s="55"/>
      <c r="P240" s="55"/>
      <c r="Q240" s="55"/>
      <c r="R240" s="55"/>
      <c r="S240" s="55"/>
    </row>
    <row r="241" spans="1:19" s="19" customFormat="1" ht="31.5">
      <c r="A241" s="22">
        <v>87</v>
      </c>
      <c r="B241" s="24" t="s">
        <v>98</v>
      </c>
      <c r="C241" s="1" t="s">
        <v>171</v>
      </c>
      <c r="D241" s="14"/>
      <c r="E241" s="17"/>
      <c r="F241" s="17"/>
      <c r="G241" s="14">
        <v>5000</v>
      </c>
      <c r="H241" s="23"/>
      <c r="I241" s="36"/>
      <c r="J241" s="23"/>
      <c r="K241" s="23"/>
      <c r="L241" s="36"/>
      <c r="M241" s="23"/>
      <c r="N241" s="18"/>
      <c r="O241" s="18"/>
      <c r="P241" s="18"/>
      <c r="Q241" s="18"/>
      <c r="R241" s="18"/>
      <c r="S241" s="18"/>
    </row>
    <row r="242" spans="1:19" s="49" customFormat="1" ht="141.75">
      <c r="A242" s="25">
        <v>87</v>
      </c>
      <c r="B242" s="2" t="s">
        <v>433</v>
      </c>
      <c r="C242" s="5" t="s">
        <v>171</v>
      </c>
      <c r="D242" s="41" t="s">
        <v>440</v>
      </c>
      <c r="E242" s="92" t="s">
        <v>445</v>
      </c>
      <c r="F242" s="92">
        <v>995038</v>
      </c>
      <c r="G242" s="41">
        <v>5000</v>
      </c>
      <c r="H242" s="53">
        <v>0.14</v>
      </c>
      <c r="I242" s="54"/>
      <c r="J242" s="36">
        <f>G242*H242</f>
        <v>700.0000000000001</v>
      </c>
      <c r="K242" s="10" t="s">
        <v>446</v>
      </c>
      <c r="L242" s="54">
        <f>H242*50</f>
        <v>7.000000000000001</v>
      </c>
      <c r="M242" s="20" t="s">
        <v>583</v>
      </c>
      <c r="N242" s="55"/>
      <c r="O242" s="55"/>
      <c r="P242" s="55"/>
      <c r="Q242" s="55"/>
      <c r="R242" s="55"/>
      <c r="S242" s="55"/>
    </row>
    <row r="243" spans="1:19" s="49" customFormat="1" ht="63">
      <c r="A243" s="25">
        <v>87</v>
      </c>
      <c r="B243" s="2" t="s">
        <v>475</v>
      </c>
      <c r="C243" s="5" t="s">
        <v>171</v>
      </c>
      <c r="D243" s="10" t="s">
        <v>552</v>
      </c>
      <c r="E243" s="10" t="s">
        <v>553</v>
      </c>
      <c r="F243" s="10">
        <v>102602</v>
      </c>
      <c r="G243" s="41">
        <v>5000</v>
      </c>
      <c r="H243" s="56">
        <v>0.63</v>
      </c>
      <c r="I243" s="54"/>
      <c r="J243" s="36">
        <f>G243*H243</f>
        <v>3150</v>
      </c>
      <c r="K243" s="92">
        <v>8</v>
      </c>
      <c r="L243" s="58">
        <f>K243*H243</f>
        <v>5.04</v>
      </c>
      <c r="M243" s="10" t="s">
        <v>585</v>
      </c>
      <c r="N243" s="55"/>
      <c r="O243" s="55"/>
      <c r="P243" s="55"/>
      <c r="Q243" s="55"/>
      <c r="R243" s="55"/>
      <c r="S243" s="55"/>
    </row>
    <row r="244" spans="1:115" s="49" customFormat="1" ht="15.75">
      <c r="A244" s="22">
        <v>88</v>
      </c>
      <c r="B244" s="24" t="s">
        <v>99</v>
      </c>
      <c r="C244" s="1" t="s">
        <v>171</v>
      </c>
      <c r="D244" s="14"/>
      <c r="E244" s="17"/>
      <c r="F244" s="17"/>
      <c r="G244" s="14">
        <v>500</v>
      </c>
      <c r="H244" s="23"/>
      <c r="I244" s="36"/>
      <c r="J244" s="23"/>
      <c r="K244" s="23"/>
      <c r="L244" s="36"/>
      <c r="M244" s="23"/>
      <c r="N244" s="18"/>
      <c r="O244" s="18"/>
      <c r="P244" s="18"/>
      <c r="Q244" s="18"/>
      <c r="R244" s="18"/>
      <c r="S244" s="18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</row>
    <row r="245" spans="1:19" s="49" customFormat="1" ht="126">
      <c r="A245" s="25">
        <v>88</v>
      </c>
      <c r="B245" s="2" t="s">
        <v>433</v>
      </c>
      <c r="C245" s="5" t="s">
        <v>171</v>
      </c>
      <c r="D245" s="41" t="s">
        <v>440</v>
      </c>
      <c r="E245" s="92" t="s">
        <v>447</v>
      </c>
      <c r="F245" s="92">
        <v>992245</v>
      </c>
      <c r="G245" s="41">
        <v>500</v>
      </c>
      <c r="H245" s="53">
        <v>0.128</v>
      </c>
      <c r="I245" s="54"/>
      <c r="J245" s="36">
        <f>G245*H245</f>
        <v>64</v>
      </c>
      <c r="K245" s="10" t="s">
        <v>446</v>
      </c>
      <c r="L245" s="54">
        <f>H245*50</f>
        <v>6.4</v>
      </c>
      <c r="M245" s="20" t="s">
        <v>583</v>
      </c>
      <c r="N245" s="55"/>
      <c r="O245" s="55"/>
      <c r="P245" s="55"/>
      <c r="Q245" s="55"/>
      <c r="R245" s="55"/>
      <c r="S245" s="55"/>
    </row>
    <row r="246" spans="1:19" s="49" customFormat="1" ht="63">
      <c r="A246" s="25">
        <v>88</v>
      </c>
      <c r="B246" s="2" t="s">
        <v>475</v>
      </c>
      <c r="C246" s="5" t="s">
        <v>171</v>
      </c>
      <c r="D246" s="10" t="s">
        <v>552</v>
      </c>
      <c r="E246" s="10" t="s">
        <v>554</v>
      </c>
      <c r="F246" s="10">
        <v>102601</v>
      </c>
      <c r="G246" s="41">
        <v>500</v>
      </c>
      <c r="H246" s="56">
        <v>0.63</v>
      </c>
      <c r="I246" s="54"/>
      <c r="J246" s="36">
        <f>G246*H246</f>
        <v>315</v>
      </c>
      <c r="K246" s="92">
        <v>8</v>
      </c>
      <c r="L246" s="58">
        <f>K246*H246</f>
        <v>5.04</v>
      </c>
      <c r="M246" s="10" t="s">
        <v>585</v>
      </c>
      <c r="N246" s="55"/>
      <c r="O246" s="55"/>
      <c r="P246" s="55"/>
      <c r="Q246" s="55"/>
      <c r="R246" s="55"/>
      <c r="S246" s="55"/>
    </row>
    <row r="247" spans="1:115" s="49" customFormat="1" ht="15.75">
      <c r="A247" s="22">
        <v>91</v>
      </c>
      <c r="B247" s="24" t="s">
        <v>100</v>
      </c>
      <c r="C247" s="1" t="s">
        <v>171</v>
      </c>
      <c r="D247" s="14"/>
      <c r="E247" s="17"/>
      <c r="F247" s="17"/>
      <c r="G247" s="10">
        <v>15</v>
      </c>
      <c r="H247" s="23"/>
      <c r="I247" s="36"/>
      <c r="J247" s="23"/>
      <c r="K247" s="23"/>
      <c r="L247" s="36"/>
      <c r="M247" s="23"/>
      <c r="N247" s="18"/>
      <c r="O247" s="18"/>
      <c r="P247" s="18"/>
      <c r="Q247" s="18"/>
      <c r="R247" s="18"/>
      <c r="S247" s="18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</row>
    <row r="248" spans="1:115" s="49" customFormat="1" ht="31.5">
      <c r="A248" s="25">
        <v>91</v>
      </c>
      <c r="B248" s="2" t="s">
        <v>308</v>
      </c>
      <c r="C248" s="5" t="s">
        <v>171</v>
      </c>
      <c r="D248" s="41" t="s">
        <v>309</v>
      </c>
      <c r="E248" s="92" t="s">
        <v>311</v>
      </c>
      <c r="F248" s="92">
        <v>1130</v>
      </c>
      <c r="G248" s="10">
        <v>15</v>
      </c>
      <c r="H248" s="53">
        <v>7.1</v>
      </c>
      <c r="I248" s="54"/>
      <c r="J248" s="36">
        <f>G248*H248</f>
        <v>106.5</v>
      </c>
      <c r="K248" s="10">
        <v>1</v>
      </c>
      <c r="L248" s="54">
        <f>K248*H248</f>
        <v>7.1</v>
      </c>
      <c r="M248" s="20" t="s">
        <v>583</v>
      </c>
      <c r="N248" s="55"/>
      <c r="O248" s="55"/>
      <c r="P248" s="55"/>
      <c r="Q248" s="55"/>
      <c r="R248" s="55"/>
      <c r="S248" s="55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</row>
    <row r="249" spans="1:115" s="49" customFormat="1" ht="15.75">
      <c r="A249" s="22">
        <v>92</v>
      </c>
      <c r="B249" s="24" t="s">
        <v>101</v>
      </c>
      <c r="C249" s="1" t="s">
        <v>171</v>
      </c>
      <c r="D249" s="14"/>
      <c r="E249" s="17"/>
      <c r="F249" s="17"/>
      <c r="G249" s="10">
        <v>500</v>
      </c>
      <c r="H249" s="23"/>
      <c r="I249" s="36"/>
      <c r="J249" s="23"/>
      <c r="K249" s="23"/>
      <c r="L249" s="36"/>
      <c r="M249" s="23"/>
      <c r="N249" s="18"/>
      <c r="O249" s="18"/>
      <c r="P249" s="18"/>
      <c r="Q249" s="18"/>
      <c r="R249" s="18"/>
      <c r="S249" s="18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</row>
    <row r="250" spans="1:115" s="49" customFormat="1" ht="31.5">
      <c r="A250" s="25">
        <v>92</v>
      </c>
      <c r="B250" s="2" t="s">
        <v>308</v>
      </c>
      <c r="C250" s="5" t="s">
        <v>171</v>
      </c>
      <c r="D250" s="41" t="s">
        <v>312</v>
      </c>
      <c r="E250" s="92" t="s">
        <v>311</v>
      </c>
      <c r="F250" s="92" t="s">
        <v>313</v>
      </c>
      <c r="G250" s="10">
        <v>500</v>
      </c>
      <c r="H250" s="53">
        <v>0.25</v>
      </c>
      <c r="I250" s="54"/>
      <c r="J250" s="36">
        <f>G250*H250</f>
        <v>125</v>
      </c>
      <c r="K250" s="10">
        <v>400</v>
      </c>
      <c r="L250" s="54">
        <f>K250*H250</f>
        <v>100</v>
      </c>
      <c r="M250" s="20" t="s">
        <v>583</v>
      </c>
      <c r="N250" s="55"/>
      <c r="O250" s="55"/>
      <c r="P250" s="55"/>
      <c r="Q250" s="55"/>
      <c r="R250" s="55"/>
      <c r="S250" s="55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</row>
    <row r="251" spans="1:115" s="49" customFormat="1" ht="15.75">
      <c r="A251" s="22">
        <v>99</v>
      </c>
      <c r="B251" s="24" t="s">
        <v>102</v>
      </c>
      <c r="C251" s="1" t="s">
        <v>171</v>
      </c>
      <c r="D251" s="14"/>
      <c r="E251" s="17"/>
      <c r="F251" s="17"/>
      <c r="G251" s="10">
        <v>8</v>
      </c>
      <c r="H251" s="23"/>
      <c r="I251" s="36"/>
      <c r="J251" s="23"/>
      <c r="K251" s="23"/>
      <c r="L251" s="36"/>
      <c r="M251" s="23"/>
      <c r="N251" s="18"/>
      <c r="O251" s="18"/>
      <c r="P251" s="18"/>
      <c r="Q251" s="18"/>
      <c r="R251" s="18"/>
      <c r="S251" s="18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</row>
    <row r="252" spans="1:115" s="49" customFormat="1" ht="15.75">
      <c r="A252" s="73">
        <v>99</v>
      </c>
      <c r="B252" s="74" t="s">
        <v>308</v>
      </c>
      <c r="C252" s="62" t="s">
        <v>171</v>
      </c>
      <c r="D252" s="75" t="s">
        <v>314</v>
      </c>
      <c r="E252" s="76" t="s">
        <v>315</v>
      </c>
      <c r="F252" s="76">
        <v>470002</v>
      </c>
      <c r="G252" s="77">
        <v>8</v>
      </c>
      <c r="H252" s="78">
        <v>6.75</v>
      </c>
      <c r="I252" s="79"/>
      <c r="J252" s="88">
        <f>G252*H252</f>
        <v>54</v>
      </c>
      <c r="K252" s="77">
        <v>1</v>
      </c>
      <c r="L252" s="79">
        <f>K252*H252</f>
        <v>6.75</v>
      </c>
      <c r="M252" s="20" t="s">
        <v>583</v>
      </c>
      <c r="N252" s="80"/>
      <c r="O252" s="80"/>
      <c r="P252" s="80"/>
      <c r="Q252" s="80"/>
      <c r="R252" s="80"/>
      <c r="S252" s="80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</row>
    <row r="253" spans="1:115" s="49" customFormat="1" ht="15.75">
      <c r="A253" s="22">
        <v>100</v>
      </c>
      <c r="B253" s="24" t="s">
        <v>103</v>
      </c>
      <c r="C253" s="1" t="s">
        <v>171</v>
      </c>
      <c r="D253" s="14"/>
      <c r="E253" s="17"/>
      <c r="F253" s="17"/>
      <c r="G253" s="10">
        <v>1</v>
      </c>
      <c r="H253" s="23"/>
      <c r="I253" s="36"/>
      <c r="J253" s="23"/>
      <c r="K253" s="23"/>
      <c r="L253" s="36"/>
      <c r="M253" s="23"/>
      <c r="N253" s="18"/>
      <c r="O253" s="18"/>
      <c r="P253" s="18"/>
      <c r="Q253" s="18"/>
      <c r="R253" s="18"/>
      <c r="S253" s="18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</row>
    <row r="254" spans="1:115" s="49" customFormat="1" ht="15.75">
      <c r="A254" s="73">
        <v>100</v>
      </c>
      <c r="B254" s="74" t="s">
        <v>308</v>
      </c>
      <c r="C254" s="62" t="s">
        <v>171</v>
      </c>
      <c r="D254" s="75" t="s">
        <v>309</v>
      </c>
      <c r="E254" s="76" t="s">
        <v>316</v>
      </c>
      <c r="F254" s="76">
        <v>4000</v>
      </c>
      <c r="G254" s="77">
        <v>1</v>
      </c>
      <c r="H254" s="78">
        <v>12</v>
      </c>
      <c r="I254" s="79"/>
      <c r="J254" s="88">
        <f>G254*H254</f>
        <v>12</v>
      </c>
      <c r="K254" s="77">
        <v>1</v>
      </c>
      <c r="L254" s="79">
        <f>K254*H254</f>
        <v>12</v>
      </c>
      <c r="M254" s="20" t="s">
        <v>583</v>
      </c>
      <c r="N254" s="80"/>
      <c r="O254" s="80"/>
      <c r="P254" s="80"/>
      <c r="Q254" s="80"/>
      <c r="R254" s="80"/>
      <c r="S254" s="80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</row>
    <row r="255" spans="1:19" s="19" customFormat="1" ht="15.75">
      <c r="A255" s="22">
        <v>101</v>
      </c>
      <c r="B255" s="24" t="s">
        <v>104</v>
      </c>
      <c r="C255" s="1" t="s">
        <v>171</v>
      </c>
      <c r="D255" s="14"/>
      <c r="E255" s="17"/>
      <c r="F255" s="17"/>
      <c r="G255" s="10">
        <v>20</v>
      </c>
      <c r="H255" s="23"/>
      <c r="I255" s="36"/>
      <c r="J255" s="23"/>
      <c r="K255" s="23"/>
      <c r="L255" s="36"/>
      <c r="M255" s="23"/>
      <c r="N255" s="18"/>
      <c r="O255" s="18"/>
      <c r="P255" s="18"/>
      <c r="Q255" s="18"/>
      <c r="R255" s="18"/>
      <c r="S255" s="18"/>
    </row>
    <row r="256" spans="1:115" s="49" customFormat="1" ht="15.75">
      <c r="A256" s="73">
        <v>101</v>
      </c>
      <c r="B256" s="74" t="s">
        <v>308</v>
      </c>
      <c r="C256" s="62" t="s">
        <v>171</v>
      </c>
      <c r="D256" s="75" t="s">
        <v>314</v>
      </c>
      <c r="E256" s="76" t="s">
        <v>317</v>
      </c>
      <c r="F256" s="76">
        <v>195705</v>
      </c>
      <c r="G256" s="77">
        <v>20</v>
      </c>
      <c r="H256" s="78">
        <v>7.5</v>
      </c>
      <c r="I256" s="79"/>
      <c r="J256" s="88">
        <f>G256*H256</f>
        <v>150</v>
      </c>
      <c r="K256" s="77">
        <v>1</v>
      </c>
      <c r="L256" s="79">
        <f>K256*H256</f>
        <v>7.5</v>
      </c>
      <c r="M256" s="20" t="s">
        <v>583</v>
      </c>
      <c r="N256" s="80"/>
      <c r="O256" s="80"/>
      <c r="P256" s="80"/>
      <c r="Q256" s="80"/>
      <c r="R256" s="80"/>
      <c r="S256" s="80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</row>
    <row r="257" spans="1:115" s="49" customFormat="1" ht="31.5">
      <c r="A257" s="22">
        <v>102</v>
      </c>
      <c r="B257" s="24" t="s">
        <v>105</v>
      </c>
      <c r="C257" s="1" t="s">
        <v>171</v>
      </c>
      <c r="D257" s="14"/>
      <c r="E257" s="17"/>
      <c r="F257" s="17"/>
      <c r="G257" s="10">
        <v>5</v>
      </c>
      <c r="H257" s="23"/>
      <c r="I257" s="36"/>
      <c r="J257" s="23"/>
      <c r="K257" s="23"/>
      <c r="L257" s="36"/>
      <c r="M257" s="23"/>
      <c r="N257" s="18"/>
      <c r="O257" s="18"/>
      <c r="P257" s="18"/>
      <c r="Q257" s="18"/>
      <c r="R257" s="18"/>
      <c r="S257" s="18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</row>
    <row r="258" spans="1:115" s="49" customFormat="1" ht="15.75">
      <c r="A258" s="73">
        <v>102</v>
      </c>
      <c r="B258" s="74" t="s">
        <v>308</v>
      </c>
      <c r="C258" s="62" t="s">
        <v>171</v>
      </c>
      <c r="D258" s="75" t="s">
        <v>314</v>
      </c>
      <c r="E258" s="76" t="s">
        <v>317</v>
      </c>
      <c r="F258" s="76">
        <v>19282</v>
      </c>
      <c r="G258" s="77">
        <v>5</v>
      </c>
      <c r="H258" s="78">
        <v>28</v>
      </c>
      <c r="I258" s="79"/>
      <c r="J258" s="88">
        <f>G258*H258</f>
        <v>140</v>
      </c>
      <c r="K258" s="77">
        <v>1</v>
      </c>
      <c r="L258" s="79">
        <f>K258*H258</f>
        <v>28</v>
      </c>
      <c r="M258" s="20" t="s">
        <v>583</v>
      </c>
      <c r="N258" s="80"/>
      <c r="O258" s="80"/>
      <c r="P258" s="80"/>
      <c r="Q258" s="80"/>
      <c r="R258" s="80"/>
      <c r="S258" s="80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</row>
    <row r="259" spans="1:115" s="81" customFormat="1" ht="31.5">
      <c r="A259" s="22">
        <v>103</v>
      </c>
      <c r="B259" s="24" t="s">
        <v>106</v>
      </c>
      <c r="C259" s="1" t="s">
        <v>171</v>
      </c>
      <c r="D259" s="14"/>
      <c r="E259" s="17"/>
      <c r="F259" s="17"/>
      <c r="G259" s="10">
        <v>25</v>
      </c>
      <c r="H259" s="23"/>
      <c r="I259" s="36"/>
      <c r="J259" s="23"/>
      <c r="K259" s="23"/>
      <c r="L259" s="36"/>
      <c r="M259" s="23"/>
      <c r="N259" s="18"/>
      <c r="O259" s="18"/>
      <c r="P259" s="18"/>
      <c r="Q259" s="18"/>
      <c r="R259" s="18"/>
      <c r="S259" s="18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</row>
    <row r="260" spans="1:115" s="81" customFormat="1" ht="15.75">
      <c r="A260" s="73">
        <v>103</v>
      </c>
      <c r="B260" s="74" t="s">
        <v>308</v>
      </c>
      <c r="C260" s="62" t="s">
        <v>171</v>
      </c>
      <c r="D260" s="75" t="s">
        <v>314</v>
      </c>
      <c r="E260" s="76" t="s">
        <v>317</v>
      </c>
      <c r="F260" s="76">
        <v>195706</v>
      </c>
      <c r="G260" s="77">
        <v>25</v>
      </c>
      <c r="H260" s="78">
        <v>10.5</v>
      </c>
      <c r="I260" s="79"/>
      <c r="J260" s="88">
        <f>G260*H260</f>
        <v>262.5</v>
      </c>
      <c r="K260" s="77">
        <v>1</v>
      </c>
      <c r="L260" s="79">
        <f>K260*H260</f>
        <v>10.5</v>
      </c>
      <c r="M260" s="20" t="s">
        <v>583</v>
      </c>
      <c r="N260" s="80"/>
      <c r="O260" s="80"/>
      <c r="P260" s="80"/>
      <c r="Q260" s="80"/>
      <c r="R260" s="80"/>
      <c r="S260" s="80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</row>
    <row r="261" spans="1:115" s="81" customFormat="1" ht="41.25" customHeight="1">
      <c r="A261" s="22">
        <v>104</v>
      </c>
      <c r="B261" s="24" t="s">
        <v>107</v>
      </c>
      <c r="C261" s="1" t="s">
        <v>171</v>
      </c>
      <c r="D261" s="14"/>
      <c r="E261" s="17"/>
      <c r="F261" s="17"/>
      <c r="G261" s="14">
        <v>10</v>
      </c>
      <c r="H261" s="23"/>
      <c r="I261" s="36"/>
      <c r="J261" s="23"/>
      <c r="K261" s="23"/>
      <c r="L261" s="36"/>
      <c r="M261" s="23"/>
      <c r="N261" s="18"/>
      <c r="O261" s="18"/>
      <c r="P261" s="18"/>
      <c r="Q261" s="18"/>
      <c r="R261" s="18"/>
      <c r="S261" s="18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</row>
    <row r="262" spans="1:115" s="81" customFormat="1" ht="15.75">
      <c r="A262" s="25">
        <v>104</v>
      </c>
      <c r="B262" s="2" t="s">
        <v>207</v>
      </c>
      <c r="C262" s="5" t="s">
        <v>171</v>
      </c>
      <c r="D262" s="10" t="s">
        <v>208</v>
      </c>
      <c r="E262" s="10" t="s">
        <v>209</v>
      </c>
      <c r="F262" s="10" t="s">
        <v>210</v>
      </c>
      <c r="G262" s="41">
        <v>10</v>
      </c>
      <c r="H262" s="53">
        <v>126</v>
      </c>
      <c r="I262" s="54"/>
      <c r="J262" s="36">
        <f>G262*H262</f>
        <v>1260</v>
      </c>
      <c r="K262" s="10">
        <v>1</v>
      </c>
      <c r="L262" s="54">
        <f>H262*K262</f>
        <v>126</v>
      </c>
      <c r="M262" s="20" t="s">
        <v>583</v>
      </c>
      <c r="N262" s="55"/>
      <c r="O262" s="55"/>
      <c r="P262" s="55"/>
      <c r="Q262" s="55"/>
      <c r="R262" s="55"/>
      <c r="S262" s="55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</row>
    <row r="263" spans="1:115" s="81" customFormat="1" ht="47.25">
      <c r="A263" s="25">
        <v>104</v>
      </c>
      <c r="B263" s="2" t="s">
        <v>475</v>
      </c>
      <c r="C263" s="5" t="s">
        <v>171</v>
      </c>
      <c r="D263" s="10" t="s">
        <v>477</v>
      </c>
      <c r="E263" s="10" t="s">
        <v>555</v>
      </c>
      <c r="F263" s="10">
        <v>8727902</v>
      </c>
      <c r="G263" s="41">
        <v>10</v>
      </c>
      <c r="H263" s="53">
        <v>994</v>
      </c>
      <c r="I263" s="54"/>
      <c r="J263" s="36">
        <f>G263*H263</f>
        <v>9940</v>
      </c>
      <c r="K263" s="10">
        <v>1</v>
      </c>
      <c r="L263" s="58">
        <f>K263*H263</f>
        <v>994</v>
      </c>
      <c r="M263" s="10" t="s">
        <v>585</v>
      </c>
      <c r="N263" s="55"/>
      <c r="O263" s="55"/>
      <c r="P263" s="55"/>
      <c r="Q263" s="55"/>
      <c r="R263" s="55"/>
      <c r="S263" s="55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</row>
    <row r="264" spans="1:115" s="81" customFormat="1" ht="31.5">
      <c r="A264" s="22">
        <v>106</v>
      </c>
      <c r="B264" s="24" t="s">
        <v>108</v>
      </c>
      <c r="C264" s="1" t="s">
        <v>171</v>
      </c>
      <c r="D264" s="14"/>
      <c r="E264" s="17"/>
      <c r="F264" s="17"/>
      <c r="G264" s="10">
        <v>50</v>
      </c>
      <c r="H264" s="23"/>
      <c r="I264" s="36"/>
      <c r="J264" s="23"/>
      <c r="K264" s="23"/>
      <c r="L264" s="36"/>
      <c r="M264" s="23"/>
      <c r="N264" s="18"/>
      <c r="O264" s="18"/>
      <c r="P264" s="18"/>
      <c r="Q264" s="18"/>
      <c r="R264" s="18"/>
      <c r="S264" s="18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</row>
    <row r="265" spans="1:115" s="81" customFormat="1" ht="15.75">
      <c r="A265" s="73">
        <v>106</v>
      </c>
      <c r="B265" s="74" t="s">
        <v>308</v>
      </c>
      <c r="C265" s="62" t="s">
        <v>171</v>
      </c>
      <c r="D265" s="75" t="s">
        <v>314</v>
      </c>
      <c r="E265" s="76" t="s">
        <v>317</v>
      </c>
      <c r="F265" s="76">
        <v>195713</v>
      </c>
      <c r="G265" s="77">
        <v>50</v>
      </c>
      <c r="H265" s="78">
        <v>22.5</v>
      </c>
      <c r="I265" s="79"/>
      <c r="J265" s="88">
        <f>G265*H265</f>
        <v>1125</v>
      </c>
      <c r="K265" s="77">
        <v>1</v>
      </c>
      <c r="L265" s="79">
        <f>K265*H265</f>
        <v>22.5</v>
      </c>
      <c r="M265" s="20" t="s">
        <v>583</v>
      </c>
      <c r="N265" s="80"/>
      <c r="O265" s="80"/>
      <c r="P265" s="80"/>
      <c r="Q265" s="80"/>
      <c r="R265" s="80"/>
      <c r="S265" s="80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</row>
    <row r="266" spans="1:115" s="81" customFormat="1" ht="37.5" customHeight="1">
      <c r="A266" s="22">
        <v>108</v>
      </c>
      <c r="B266" s="24" t="s">
        <v>109</v>
      </c>
      <c r="C266" s="1" t="s">
        <v>171</v>
      </c>
      <c r="D266" s="14"/>
      <c r="E266" s="17"/>
      <c r="F266" s="17"/>
      <c r="G266" s="14">
        <v>100</v>
      </c>
      <c r="H266" s="23"/>
      <c r="I266" s="36"/>
      <c r="J266" s="23"/>
      <c r="K266" s="23"/>
      <c r="L266" s="36"/>
      <c r="M266" s="23"/>
      <c r="N266" s="18"/>
      <c r="O266" s="18"/>
      <c r="P266" s="18"/>
      <c r="Q266" s="18"/>
      <c r="R266" s="18"/>
      <c r="S266" s="18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</row>
    <row r="267" spans="1:115" s="19" customFormat="1" ht="36" customHeight="1">
      <c r="A267" s="25">
        <v>108</v>
      </c>
      <c r="B267" s="2" t="s">
        <v>308</v>
      </c>
      <c r="C267" s="5" t="s">
        <v>171</v>
      </c>
      <c r="D267" s="41" t="s">
        <v>309</v>
      </c>
      <c r="E267" s="92" t="s">
        <v>318</v>
      </c>
      <c r="F267" s="92">
        <v>1103</v>
      </c>
      <c r="G267" s="41">
        <v>100</v>
      </c>
      <c r="H267" s="53">
        <v>0.5</v>
      </c>
      <c r="I267" s="54"/>
      <c r="J267" s="36">
        <f>G267*H267</f>
        <v>50</v>
      </c>
      <c r="K267" s="10">
        <v>100</v>
      </c>
      <c r="L267" s="54">
        <f>K267*H267</f>
        <v>50</v>
      </c>
      <c r="M267" s="20" t="s">
        <v>583</v>
      </c>
      <c r="N267" s="55"/>
      <c r="O267" s="55"/>
      <c r="P267" s="55"/>
      <c r="Q267" s="55"/>
      <c r="R267" s="55"/>
      <c r="S267" s="55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</row>
    <row r="268" spans="1:115" s="81" customFormat="1" ht="63">
      <c r="A268" s="5">
        <v>108</v>
      </c>
      <c r="B268" s="2" t="s">
        <v>235</v>
      </c>
      <c r="C268" s="5" t="s">
        <v>171</v>
      </c>
      <c r="D268" s="5" t="s">
        <v>259</v>
      </c>
      <c r="E268" s="5" t="s">
        <v>262</v>
      </c>
      <c r="F268" s="5">
        <v>1131211</v>
      </c>
      <c r="G268" s="57">
        <v>100</v>
      </c>
      <c r="H268" s="56">
        <v>0.55</v>
      </c>
      <c r="I268" s="58"/>
      <c r="J268" s="61">
        <f>G268*H268</f>
        <v>55.00000000000001</v>
      </c>
      <c r="K268" s="5">
        <v>1</v>
      </c>
      <c r="L268" s="58">
        <f>K268*H268</f>
        <v>0.55</v>
      </c>
      <c r="M268" s="10" t="s">
        <v>585</v>
      </c>
      <c r="N268" s="55"/>
      <c r="O268" s="55"/>
      <c r="P268" s="55"/>
      <c r="Q268" s="55"/>
      <c r="R268" s="55"/>
      <c r="S268" s="55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</row>
    <row r="269" spans="1:115" s="81" customFormat="1" ht="15.75">
      <c r="A269" s="22">
        <v>111</v>
      </c>
      <c r="B269" s="24" t="s">
        <v>110</v>
      </c>
      <c r="C269" s="1" t="s">
        <v>171</v>
      </c>
      <c r="D269" s="14"/>
      <c r="E269" s="17"/>
      <c r="F269" s="17"/>
      <c r="G269" s="14">
        <v>108</v>
      </c>
      <c r="H269" s="23"/>
      <c r="I269" s="36"/>
      <c r="J269" s="23"/>
      <c r="K269" s="23"/>
      <c r="L269" s="36"/>
      <c r="M269" s="23"/>
      <c r="N269" s="18"/>
      <c r="O269" s="18"/>
      <c r="P269" s="18"/>
      <c r="Q269" s="18"/>
      <c r="R269" s="18"/>
      <c r="S269" s="18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</row>
    <row r="270" spans="1:115" s="81" customFormat="1" ht="47.25">
      <c r="A270" s="25">
        <v>111</v>
      </c>
      <c r="B270" s="2" t="s">
        <v>408</v>
      </c>
      <c r="C270" s="5" t="s">
        <v>171</v>
      </c>
      <c r="D270" s="10" t="s">
        <v>409</v>
      </c>
      <c r="E270" s="10" t="s">
        <v>424</v>
      </c>
      <c r="F270" s="10">
        <v>31140919</v>
      </c>
      <c r="G270" s="41">
        <v>108</v>
      </c>
      <c r="H270" s="53">
        <v>1.57</v>
      </c>
      <c r="I270" s="54"/>
      <c r="J270" s="36">
        <f>G270*H270</f>
        <v>169.56</v>
      </c>
      <c r="K270" s="10">
        <v>1</v>
      </c>
      <c r="L270" s="54">
        <f>K270*H270</f>
        <v>1.57</v>
      </c>
      <c r="M270" s="20" t="s">
        <v>583</v>
      </c>
      <c r="N270" s="55"/>
      <c r="O270" s="55"/>
      <c r="P270" s="55"/>
      <c r="Q270" s="55"/>
      <c r="R270" s="55"/>
      <c r="S270" s="55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</row>
    <row r="271" spans="1:115" s="81" customFormat="1" ht="31.5">
      <c r="A271" s="22">
        <v>112</v>
      </c>
      <c r="B271" s="24" t="s">
        <v>111</v>
      </c>
      <c r="C271" s="5" t="s">
        <v>171</v>
      </c>
      <c r="D271" s="14"/>
      <c r="E271" s="17"/>
      <c r="F271" s="17"/>
      <c r="G271" s="10">
        <v>200</v>
      </c>
      <c r="H271" s="23"/>
      <c r="I271" s="36"/>
      <c r="J271" s="23"/>
      <c r="K271" s="23"/>
      <c r="L271" s="36"/>
      <c r="M271" s="23"/>
      <c r="N271" s="18"/>
      <c r="O271" s="18"/>
      <c r="P271" s="18"/>
      <c r="Q271" s="18"/>
      <c r="R271" s="18"/>
      <c r="S271" s="18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</row>
    <row r="272" spans="1:115" s="81" customFormat="1" ht="110.25">
      <c r="A272" s="25">
        <v>112</v>
      </c>
      <c r="B272" s="2" t="s">
        <v>475</v>
      </c>
      <c r="C272" s="5" t="s">
        <v>171</v>
      </c>
      <c r="D272" s="41" t="s">
        <v>499</v>
      </c>
      <c r="E272" s="92" t="s">
        <v>556</v>
      </c>
      <c r="F272" s="92" t="s">
        <v>557</v>
      </c>
      <c r="G272" s="10">
        <v>200</v>
      </c>
      <c r="H272" s="56">
        <v>19.35</v>
      </c>
      <c r="I272" s="54"/>
      <c r="J272" s="36">
        <f>G272*H272</f>
        <v>3870.0000000000005</v>
      </c>
      <c r="K272" s="10">
        <v>1</v>
      </c>
      <c r="L272" s="58">
        <f>K272*H272</f>
        <v>19.35</v>
      </c>
      <c r="M272" s="20" t="s">
        <v>583</v>
      </c>
      <c r="N272" s="55"/>
      <c r="O272" s="55"/>
      <c r="P272" s="55"/>
      <c r="Q272" s="55"/>
      <c r="R272" s="55"/>
      <c r="S272" s="55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</row>
    <row r="273" spans="1:115" s="81" customFormat="1" ht="31.5">
      <c r="A273" s="22">
        <v>113</v>
      </c>
      <c r="B273" s="24" t="s">
        <v>112</v>
      </c>
      <c r="C273" s="1" t="s">
        <v>171</v>
      </c>
      <c r="D273" s="14"/>
      <c r="E273" s="17"/>
      <c r="F273" s="17"/>
      <c r="G273" s="14">
        <v>120</v>
      </c>
      <c r="H273" s="23"/>
      <c r="I273" s="36"/>
      <c r="J273" s="23"/>
      <c r="K273" s="23"/>
      <c r="L273" s="36"/>
      <c r="M273" s="23"/>
      <c r="N273" s="18"/>
      <c r="O273" s="18"/>
      <c r="P273" s="18"/>
      <c r="Q273" s="18"/>
      <c r="R273" s="18"/>
      <c r="S273" s="18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</row>
    <row r="274" spans="1:115" s="81" customFormat="1" ht="47.25">
      <c r="A274" s="25">
        <v>113</v>
      </c>
      <c r="B274" s="2" t="s">
        <v>200</v>
      </c>
      <c r="C274" s="5" t="s">
        <v>171</v>
      </c>
      <c r="D274" s="50" t="s">
        <v>201</v>
      </c>
      <c r="E274" s="50" t="s">
        <v>205</v>
      </c>
      <c r="F274" s="50" t="s">
        <v>206</v>
      </c>
      <c r="G274" s="51">
        <v>120</v>
      </c>
      <c r="H274" s="50">
        <v>1.875</v>
      </c>
      <c r="I274" s="52"/>
      <c r="J274" s="107">
        <f>G274*H274</f>
        <v>225</v>
      </c>
      <c r="K274" s="50" t="s">
        <v>204</v>
      </c>
      <c r="L274" s="52">
        <v>93.75</v>
      </c>
      <c r="M274" s="20" t="s">
        <v>583</v>
      </c>
      <c r="N274" s="48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</row>
    <row r="275" spans="1:115" s="19" customFormat="1" ht="110.25">
      <c r="A275" s="10">
        <v>113</v>
      </c>
      <c r="B275" s="9" t="s">
        <v>460</v>
      </c>
      <c r="C275" s="10" t="s">
        <v>171</v>
      </c>
      <c r="D275" s="10" t="s">
        <v>465</v>
      </c>
      <c r="E275" s="92" t="s">
        <v>466</v>
      </c>
      <c r="F275" s="92" t="s">
        <v>467</v>
      </c>
      <c r="G275" s="41">
        <v>120</v>
      </c>
      <c r="H275" s="53">
        <v>3.4</v>
      </c>
      <c r="I275" s="54"/>
      <c r="J275" s="36">
        <f>G275*H275</f>
        <v>408</v>
      </c>
      <c r="K275" s="10" t="s">
        <v>468</v>
      </c>
      <c r="L275" s="54">
        <f>H275*10</f>
        <v>34</v>
      </c>
      <c r="M275" s="10" t="s">
        <v>585</v>
      </c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</row>
    <row r="276" spans="1:19" s="49" customFormat="1" ht="63">
      <c r="A276" s="25">
        <v>113</v>
      </c>
      <c r="B276" s="2" t="s">
        <v>475</v>
      </c>
      <c r="C276" s="5" t="s">
        <v>171</v>
      </c>
      <c r="D276" s="41" t="s">
        <v>558</v>
      </c>
      <c r="E276" s="92" t="s">
        <v>559</v>
      </c>
      <c r="F276" s="92" t="s">
        <v>560</v>
      </c>
      <c r="G276" s="41">
        <v>120</v>
      </c>
      <c r="H276" s="56">
        <v>4.2</v>
      </c>
      <c r="I276" s="54"/>
      <c r="J276" s="36">
        <f>G276*H276</f>
        <v>504</v>
      </c>
      <c r="K276" s="10">
        <v>1</v>
      </c>
      <c r="L276" s="58">
        <f>K276*H276</f>
        <v>4.2</v>
      </c>
      <c r="M276" s="10" t="s">
        <v>586</v>
      </c>
      <c r="N276" s="55"/>
      <c r="O276" s="55"/>
      <c r="P276" s="55"/>
      <c r="Q276" s="55"/>
      <c r="R276" s="55"/>
      <c r="S276" s="55"/>
    </row>
    <row r="277" spans="1:115" s="81" customFormat="1" ht="31.5">
      <c r="A277" s="5">
        <v>113</v>
      </c>
      <c r="B277" s="2" t="s">
        <v>235</v>
      </c>
      <c r="C277" s="5" t="s">
        <v>171</v>
      </c>
      <c r="D277" s="5" t="s">
        <v>256</v>
      </c>
      <c r="E277" s="5" t="s">
        <v>263</v>
      </c>
      <c r="F277" s="5">
        <v>59413</v>
      </c>
      <c r="G277" s="57">
        <v>120</v>
      </c>
      <c r="H277" s="63">
        <v>4.5</v>
      </c>
      <c r="I277" s="58"/>
      <c r="J277" s="61">
        <f>G277*H277</f>
        <v>540</v>
      </c>
      <c r="K277" s="5">
        <v>1</v>
      </c>
      <c r="L277" s="58">
        <f>K277*H277</f>
        <v>4.5</v>
      </c>
      <c r="M277" s="10" t="s">
        <v>589</v>
      </c>
      <c r="N277" s="55"/>
      <c r="O277" s="55"/>
      <c r="P277" s="55"/>
      <c r="Q277" s="55"/>
      <c r="R277" s="55"/>
      <c r="S277" s="55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</row>
    <row r="278" spans="1:115" s="81" customFormat="1" ht="31.5">
      <c r="A278" s="25">
        <v>113</v>
      </c>
      <c r="B278" s="2" t="s">
        <v>178</v>
      </c>
      <c r="C278" s="5" t="s">
        <v>171</v>
      </c>
      <c r="D278" s="57" t="s">
        <v>198</v>
      </c>
      <c r="E278" s="64" t="s">
        <v>199</v>
      </c>
      <c r="F278" s="64">
        <v>200.13</v>
      </c>
      <c r="G278" s="41">
        <v>120</v>
      </c>
      <c r="H278" s="54">
        <v>5</v>
      </c>
      <c r="I278" s="54"/>
      <c r="J278" s="36">
        <f>SUM(H278*G278)</f>
        <v>600</v>
      </c>
      <c r="K278" s="10">
        <v>50</v>
      </c>
      <c r="L278" s="54">
        <f>SUM(K278*H278)</f>
        <v>250</v>
      </c>
      <c r="M278" s="10" t="s">
        <v>590</v>
      </c>
      <c r="N278" s="55"/>
      <c r="O278" s="55"/>
      <c r="P278" s="55"/>
      <c r="Q278" s="55"/>
      <c r="R278" s="55"/>
      <c r="S278" s="55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</row>
    <row r="279" spans="1:19" s="49" customFormat="1" ht="126">
      <c r="A279" s="25">
        <v>113</v>
      </c>
      <c r="B279" s="2" t="s">
        <v>433</v>
      </c>
      <c r="C279" s="5" t="s">
        <v>171</v>
      </c>
      <c r="D279" s="41" t="s">
        <v>440</v>
      </c>
      <c r="E279" s="92" t="s">
        <v>448</v>
      </c>
      <c r="F279" s="92">
        <v>258266</v>
      </c>
      <c r="G279" s="41">
        <v>120</v>
      </c>
      <c r="H279" s="53">
        <v>6.85</v>
      </c>
      <c r="I279" s="54"/>
      <c r="J279" s="36">
        <f>G279*H279</f>
        <v>822</v>
      </c>
      <c r="K279" s="10" t="s">
        <v>449</v>
      </c>
      <c r="L279" s="54">
        <f>H279*70</f>
        <v>479.5</v>
      </c>
      <c r="M279" s="10" t="s">
        <v>591</v>
      </c>
      <c r="N279" s="55"/>
      <c r="O279" s="55"/>
      <c r="P279" s="55"/>
      <c r="Q279" s="55"/>
      <c r="R279" s="55"/>
      <c r="S279" s="55"/>
    </row>
    <row r="280" spans="1:115" s="81" customFormat="1" ht="47.25">
      <c r="A280" s="25">
        <v>113</v>
      </c>
      <c r="B280" s="2" t="s">
        <v>400</v>
      </c>
      <c r="C280" s="5" t="s">
        <v>171</v>
      </c>
      <c r="D280" s="10" t="s">
        <v>401</v>
      </c>
      <c r="E280" s="9" t="s">
        <v>404</v>
      </c>
      <c r="F280" s="10" t="s">
        <v>405</v>
      </c>
      <c r="G280" s="41">
        <v>120</v>
      </c>
      <c r="H280" s="53">
        <v>12.336</v>
      </c>
      <c r="I280" s="54"/>
      <c r="J280" s="108">
        <f>G280*H280</f>
        <v>1480.32</v>
      </c>
      <c r="K280" s="10">
        <v>50</v>
      </c>
      <c r="L280" s="54">
        <f>K280*H280</f>
        <v>616.8000000000001</v>
      </c>
      <c r="M280" s="10" t="s">
        <v>592</v>
      </c>
      <c r="N280" s="55"/>
      <c r="O280" s="55"/>
      <c r="P280" s="55"/>
      <c r="Q280" s="55"/>
      <c r="R280" s="55"/>
      <c r="S280" s="55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</row>
    <row r="281" spans="1:19" s="49" customFormat="1" ht="31.5">
      <c r="A281" s="22">
        <v>114</v>
      </c>
      <c r="B281" s="24" t="s">
        <v>113</v>
      </c>
      <c r="C281" s="1"/>
      <c r="D281" s="14"/>
      <c r="E281" s="17"/>
      <c r="F281" s="17"/>
      <c r="G281" s="10"/>
      <c r="H281" s="23"/>
      <c r="I281" s="36"/>
      <c r="J281" s="23"/>
      <c r="K281" s="23"/>
      <c r="L281" s="36"/>
      <c r="M281" s="23"/>
      <c r="N281" s="18"/>
      <c r="O281" s="18"/>
      <c r="P281" s="18"/>
      <c r="Q281" s="18"/>
      <c r="R281" s="18"/>
      <c r="S281" s="18"/>
    </row>
    <row r="282" spans="1:19" s="49" customFormat="1" ht="15.75">
      <c r="A282" s="1">
        <v>114</v>
      </c>
      <c r="B282" s="24" t="s">
        <v>235</v>
      </c>
      <c r="C282" s="1"/>
      <c r="D282" s="46"/>
      <c r="E282" s="47"/>
      <c r="F282" s="47"/>
      <c r="G282" s="5"/>
      <c r="H282" s="1"/>
      <c r="I282" s="61"/>
      <c r="J282" s="61">
        <f>SUM(I285+I288+I291+I294+I297+I300+I303+I306+I309)</f>
        <v>14575.5</v>
      </c>
      <c r="K282" s="1"/>
      <c r="L282" s="61"/>
      <c r="M282" s="20" t="s">
        <v>583</v>
      </c>
      <c r="N282" s="18"/>
      <c r="O282" s="18"/>
      <c r="P282" s="18"/>
      <c r="Q282" s="18"/>
      <c r="R282" s="18"/>
      <c r="S282" s="18"/>
    </row>
    <row r="283" spans="1:115" s="49" customFormat="1" ht="15.75">
      <c r="A283" s="82">
        <v>114</v>
      </c>
      <c r="B283" s="83" t="s">
        <v>308</v>
      </c>
      <c r="C283" s="84"/>
      <c r="D283" s="85"/>
      <c r="E283" s="86"/>
      <c r="F283" s="86"/>
      <c r="G283" s="77"/>
      <c r="H283" s="87"/>
      <c r="I283" s="88"/>
      <c r="J283" s="88">
        <f>SUM(I286+I289+I292+I295+I298+I301+I304+I307+I310)</f>
        <v>24907.5</v>
      </c>
      <c r="K283" s="173"/>
      <c r="L283" s="79"/>
      <c r="M283" s="10" t="s">
        <v>585</v>
      </c>
      <c r="N283" s="89"/>
      <c r="O283" s="89"/>
      <c r="P283" s="89"/>
      <c r="Q283" s="89"/>
      <c r="R283" s="89"/>
      <c r="S283" s="8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</row>
    <row r="284" spans="1:115" s="18" customFormat="1" ht="15.75">
      <c r="A284" s="25">
        <v>114.1</v>
      </c>
      <c r="B284" s="2" t="s">
        <v>114</v>
      </c>
      <c r="C284" s="5" t="s">
        <v>171</v>
      </c>
      <c r="D284" s="14"/>
      <c r="E284" s="17"/>
      <c r="F284" s="17"/>
      <c r="G284" s="14">
        <v>100</v>
      </c>
      <c r="H284" s="23"/>
      <c r="I284" s="36"/>
      <c r="J284" s="23"/>
      <c r="K284" s="23"/>
      <c r="L284" s="36"/>
      <c r="M284" s="23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</row>
    <row r="285" spans="1:115" s="55" customFormat="1" ht="78.75">
      <c r="A285" s="5">
        <v>114.1</v>
      </c>
      <c r="B285" s="2" t="s">
        <v>235</v>
      </c>
      <c r="C285" s="5" t="s">
        <v>171</v>
      </c>
      <c r="D285" s="5" t="s">
        <v>264</v>
      </c>
      <c r="E285" s="2" t="s">
        <v>265</v>
      </c>
      <c r="F285" s="5" t="s">
        <v>266</v>
      </c>
      <c r="G285" s="57">
        <v>100</v>
      </c>
      <c r="H285" s="56">
        <v>1.15</v>
      </c>
      <c r="I285" s="58">
        <f>G285*H285</f>
        <v>114.99999999999999</v>
      </c>
      <c r="J285" s="61"/>
      <c r="K285" s="5">
        <v>1</v>
      </c>
      <c r="L285" s="58">
        <f>K285*H285</f>
        <v>1.15</v>
      </c>
      <c r="M285" s="10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</row>
    <row r="286" spans="1:115" s="55" customFormat="1" ht="31.5">
      <c r="A286" s="73">
        <v>114.1</v>
      </c>
      <c r="B286" s="74" t="s">
        <v>308</v>
      </c>
      <c r="C286" s="62" t="s">
        <v>171</v>
      </c>
      <c r="D286" s="75" t="s">
        <v>314</v>
      </c>
      <c r="E286" s="76" t="s">
        <v>319</v>
      </c>
      <c r="F286" s="76">
        <v>241400</v>
      </c>
      <c r="G286" s="75">
        <v>100</v>
      </c>
      <c r="H286" s="78">
        <v>1.65</v>
      </c>
      <c r="I286" s="79">
        <f>G286*H286</f>
        <v>165</v>
      </c>
      <c r="J286" s="88"/>
      <c r="K286" s="77">
        <v>50</v>
      </c>
      <c r="L286" s="79">
        <f>K286*H286</f>
        <v>82.5</v>
      </c>
      <c r="M286" s="77"/>
      <c r="N286" s="80"/>
      <c r="O286" s="80"/>
      <c r="P286" s="80"/>
      <c r="Q286" s="80"/>
      <c r="R286" s="80"/>
      <c r="S286" s="80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</row>
    <row r="287" spans="1:115" s="95" customFormat="1" ht="15.75">
      <c r="A287" s="25">
        <v>114.2</v>
      </c>
      <c r="B287" s="2" t="s">
        <v>115</v>
      </c>
      <c r="C287" s="5" t="s">
        <v>171</v>
      </c>
      <c r="D287" s="14"/>
      <c r="E287" s="17"/>
      <c r="F287" s="17"/>
      <c r="G287" s="14">
        <v>1000</v>
      </c>
      <c r="H287" s="23"/>
      <c r="I287" s="36"/>
      <c r="J287" s="23"/>
      <c r="K287" s="23"/>
      <c r="L287" s="36"/>
      <c r="M287" s="23"/>
      <c r="N287" s="18"/>
      <c r="O287" s="18"/>
      <c r="P287" s="18"/>
      <c r="Q287" s="18"/>
      <c r="R287" s="18"/>
      <c r="S287" s="18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</row>
    <row r="288" spans="1:115" s="96" customFormat="1" ht="78.75">
      <c r="A288" s="5">
        <v>114.2</v>
      </c>
      <c r="B288" s="2" t="s">
        <v>235</v>
      </c>
      <c r="C288" s="5" t="s">
        <v>171</v>
      </c>
      <c r="D288" s="5" t="s">
        <v>264</v>
      </c>
      <c r="E288" s="2" t="s">
        <v>267</v>
      </c>
      <c r="F288" s="5" t="s">
        <v>268</v>
      </c>
      <c r="G288" s="57">
        <v>1000</v>
      </c>
      <c r="H288" s="56">
        <v>1.25</v>
      </c>
      <c r="I288" s="58">
        <f>G288*H288</f>
        <v>1250</v>
      </c>
      <c r="J288" s="61"/>
      <c r="K288" s="5">
        <v>1</v>
      </c>
      <c r="L288" s="58">
        <f>K288*H288</f>
        <v>1.25</v>
      </c>
      <c r="M288" s="10"/>
      <c r="N288" s="55"/>
      <c r="O288" s="55"/>
      <c r="P288" s="55"/>
      <c r="Q288" s="55"/>
      <c r="R288" s="55"/>
      <c r="S288" s="55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</row>
    <row r="289" spans="1:115" s="96" customFormat="1" ht="31.5">
      <c r="A289" s="73">
        <v>114.2</v>
      </c>
      <c r="B289" s="74" t="s">
        <v>308</v>
      </c>
      <c r="C289" s="62" t="s">
        <v>171</v>
      </c>
      <c r="D289" s="75" t="s">
        <v>314</v>
      </c>
      <c r="E289" s="76" t="s">
        <v>319</v>
      </c>
      <c r="F289" s="76">
        <v>241500</v>
      </c>
      <c r="G289" s="75">
        <v>1000</v>
      </c>
      <c r="H289" s="78">
        <v>2.5</v>
      </c>
      <c r="I289" s="79">
        <f>G289*H289</f>
        <v>2500</v>
      </c>
      <c r="J289" s="88"/>
      <c r="K289" s="77">
        <v>60</v>
      </c>
      <c r="L289" s="79">
        <f>K289*H289</f>
        <v>150</v>
      </c>
      <c r="M289" s="77"/>
      <c r="N289" s="80"/>
      <c r="O289" s="80"/>
      <c r="P289" s="80"/>
      <c r="Q289" s="80"/>
      <c r="R289" s="80"/>
      <c r="S289" s="80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</row>
    <row r="290" spans="1:115" s="95" customFormat="1" ht="15.75">
      <c r="A290" s="25">
        <v>114.3</v>
      </c>
      <c r="B290" s="2" t="s">
        <v>116</v>
      </c>
      <c r="C290" s="5" t="s">
        <v>171</v>
      </c>
      <c r="D290" s="14"/>
      <c r="E290" s="17"/>
      <c r="F290" s="17"/>
      <c r="G290" s="14">
        <v>1500</v>
      </c>
      <c r="H290" s="23"/>
      <c r="I290" s="36"/>
      <c r="J290" s="23"/>
      <c r="K290" s="23"/>
      <c r="L290" s="36"/>
      <c r="M290" s="23"/>
      <c r="N290" s="18"/>
      <c r="O290" s="18"/>
      <c r="P290" s="18"/>
      <c r="Q290" s="18"/>
      <c r="R290" s="18"/>
      <c r="S290" s="18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</row>
    <row r="291" spans="1:115" s="96" customFormat="1" ht="78.75">
      <c r="A291" s="5">
        <v>114.3</v>
      </c>
      <c r="B291" s="2" t="s">
        <v>235</v>
      </c>
      <c r="C291" s="5" t="s">
        <v>171</v>
      </c>
      <c r="D291" s="5" t="s">
        <v>264</v>
      </c>
      <c r="E291" s="2" t="s">
        <v>269</v>
      </c>
      <c r="F291" s="5" t="s">
        <v>270</v>
      </c>
      <c r="G291" s="57">
        <v>1500</v>
      </c>
      <c r="H291" s="56">
        <v>1.6</v>
      </c>
      <c r="I291" s="58">
        <f>G291*H291</f>
        <v>2400</v>
      </c>
      <c r="J291" s="61"/>
      <c r="K291" s="5">
        <v>1</v>
      </c>
      <c r="L291" s="58">
        <f>K291*H291</f>
        <v>1.6</v>
      </c>
      <c r="M291" s="10"/>
      <c r="N291" s="55"/>
      <c r="O291" s="55"/>
      <c r="P291" s="55"/>
      <c r="Q291" s="55"/>
      <c r="R291" s="55"/>
      <c r="S291" s="55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</row>
    <row r="292" spans="1:115" s="96" customFormat="1" ht="31.5">
      <c r="A292" s="73">
        <v>114.3</v>
      </c>
      <c r="B292" s="74" t="s">
        <v>308</v>
      </c>
      <c r="C292" s="62" t="s">
        <v>171</v>
      </c>
      <c r="D292" s="75" t="s">
        <v>314</v>
      </c>
      <c r="E292" s="76" t="s">
        <v>319</v>
      </c>
      <c r="F292" s="76">
        <v>242000</v>
      </c>
      <c r="G292" s="75">
        <v>1500</v>
      </c>
      <c r="H292" s="78">
        <v>3.25</v>
      </c>
      <c r="I292" s="79">
        <f>G292*H292</f>
        <v>4875</v>
      </c>
      <c r="J292" s="88"/>
      <c r="K292" s="77">
        <v>60</v>
      </c>
      <c r="L292" s="79">
        <f>K292*H292</f>
        <v>195</v>
      </c>
      <c r="M292" s="77"/>
      <c r="N292" s="80"/>
      <c r="O292" s="80"/>
      <c r="P292" s="80"/>
      <c r="Q292" s="80"/>
      <c r="R292" s="80"/>
      <c r="S292" s="80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</row>
    <row r="293" spans="1:115" s="95" customFormat="1" ht="15.75">
      <c r="A293" s="25">
        <v>114.4</v>
      </c>
      <c r="B293" s="2" t="s">
        <v>117</v>
      </c>
      <c r="C293" s="5" t="s">
        <v>171</v>
      </c>
      <c r="D293" s="14"/>
      <c r="E293" s="17"/>
      <c r="F293" s="17"/>
      <c r="G293" s="14">
        <v>1200</v>
      </c>
      <c r="H293" s="23"/>
      <c r="I293" s="36"/>
      <c r="J293" s="23"/>
      <c r="K293" s="23"/>
      <c r="L293" s="36"/>
      <c r="M293" s="23"/>
      <c r="N293" s="18"/>
      <c r="O293" s="18"/>
      <c r="P293" s="18"/>
      <c r="Q293" s="18"/>
      <c r="R293" s="18"/>
      <c r="S293" s="18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</row>
    <row r="294" spans="1:115" s="96" customFormat="1" ht="78.75">
      <c r="A294" s="5">
        <v>114.4</v>
      </c>
      <c r="B294" s="2" t="s">
        <v>235</v>
      </c>
      <c r="C294" s="5" t="s">
        <v>171</v>
      </c>
      <c r="D294" s="5" t="s">
        <v>264</v>
      </c>
      <c r="E294" s="2" t="s">
        <v>271</v>
      </c>
      <c r="F294" s="5" t="s">
        <v>272</v>
      </c>
      <c r="G294" s="57">
        <v>1200</v>
      </c>
      <c r="H294" s="56">
        <v>2.5</v>
      </c>
      <c r="I294" s="58">
        <f>G294*H294</f>
        <v>3000</v>
      </c>
      <c r="J294" s="61"/>
      <c r="K294" s="5">
        <v>1</v>
      </c>
      <c r="L294" s="58">
        <f>K294*H294</f>
        <v>2.5</v>
      </c>
      <c r="M294" s="10"/>
      <c r="N294" s="55"/>
      <c r="O294" s="55"/>
      <c r="P294" s="55"/>
      <c r="Q294" s="55"/>
      <c r="R294" s="55"/>
      <c r="S294" s="55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</row>
    <row r="295" spans="1:115" s="96" customFormat="1" ht="31.5">
      <c r="A295" s="73">
        <v>114.4</v>
      </c>
      <c r="B295" s="74" t="s">
        <v>308</v>
      </c>
      <c r="C295" s="62" t="s">
        <v>171</v>
      </c>
      <c r="D295" s="75" t="s">
        <v>314</v>
      </c>
      <c r="E295" s="76" t="s">
        <v>319</v>
      </c>
      <c r="F295" s="76">
        <v>244000</v>
      </c>
      <c r="G295" s="75">
        <v>1200</v>
      </c>
      <c r="H295" s="78">
        <v>4.2</v>
      </c>
      <c r="I295" s="79">
        <f>G295*H295</f>
        <v>5040</v>
      </c>
      <c r="J295" s="88"/>
      <c r="K295" s="77">
        <v>40</v>
      </c>
      <c r="L295" s="79">
        <f>K295*H295</f>
        <v>168</v>
      </c>
      <c r="M295" s="77"/>
      <c r="N295" s="80"/>
      <c r="O295" s="80"/>
      <c r="P295" s="80"/>
      <c r="Q295" s="80"/>
      <c r="R295" s="80"/>
      <c r="S295" s="80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</row>
    <row r="296" spans="1:115" s="96" customFormat="1" ht="15.75">
      <c r="A296" s="25">
        <v>114.5</v>
      </c>
      <c r="B296" s="2" t="s">
        <v>118</v>
      </c>
      <c r="C296" s="5" t="s">
        <v>171</v>
      </c>
      <c r="D296" s="14"/>
      <c r="E296" s="17"/>
      <c r="F296" s="17"/>
      <c r="G296" s="14">
        <v>1100</v>
      </c>
      <c r="H296" s="23"/>
      <c r="I296" s="36"/>
      <c r="J296" s="23"/>
      <c r="K296" s="23"/>
      <c r="L296" s="36"/>
      <c r="M296" s="23"/>
      <c r="N296" s="18"/>
      <c r="O296" s="18"/>
      <c r="P296" s="18"/>
      <c r="Q296" s="18"/>
      <c r="R296" s="18"/>
      <c r="S296" s="18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</row>
    <row r="297" spans="1:115" s="96" customFormat="1" ht="78.75">
      <c r="A297" s="5">
        <v>114.5</v>
      </c>
      <c r="B297" s="2" t="s">
        <v>235</v>
      </c>
      <c r="C297" s="5" t="s">
        <v>171</v>
      </c>
      <c r="D297" s="5" t="s">
        <v>264</v>
      </c>
      <c r="E297" s="2" t="s">
        <v>273</v>
      </c>
      <c r="F297" s="5" t="s">
        <v>274</v>
      </c>
      <c r="G297" s="57">
        <v>1100</v>
      </c>
      <c r="H297" s="56">
        <v>3.1</v>
      </c>
      <c r="I297" s="58">
        <f>G297*H297</f>
        <v>3410</v>
      </c>
      <c r="J297" s="61"/>
      <c r="K297" s="5">
        <v>1</v>
      </c>
      <c r="L297" s="58">
        <f>K297*H297</f>
        <v>3.1</v>
      </c>
      <c r="M297" s="10"/>
      <c r="N297" s="55"/>
      <c r="O297" s="55"/>
      <c r="P297" s="55"/>
      <c r="Q297" s="55"/>
      <c r="R297" s="55"/>
      <c r="S297" s="55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</row>
    <row r="298" spans="1:115" s="96" customFormat="1" ht="15.75">
      <c r="A298" s="73">
        <v>114.5</v>
      </c>
      <c r="B298" s="74" t="s">
        <v>308</v>
      </c>
      <c r="C298" s="62" t="s">
        <v>171</v>
      </c>
      <c r="D298" s="75" t="s">
        <v>314</v>
      </c>
      <c r="E298" s="76" t="s">
        <v>319</v>
      </c>
      <c r="F298" s="76">
        <v>246000</v>
      </c>
      <c r="G298" s="75">
        <v>1100</v>
      </c>
      <c r="H298" s="78">
        <v>5.25</v>
      </c>
      <c r="I298" s="79">
        <f>G298*H298</f>
        <v>5775</v>
      </c>
      <c r="J298" s="88"/>
      <c r="K298" s="77">
        <v>20</v>
      </c>
      <c r="L298" s="79">
        <f>K298*H298</f>
        <v>105</v>
      </c>
      <c r="M298" s="77"/>
      <c r="N298" s="80"/>
      <c r="O298" s="80"/>
      <c r="P298" s="80"/>
      <c r="Q298" s="80"/>
      <c r="R298" s="80"/>
      <c r="S298" s="80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</row>
    <row r="299" spans="1:19" s="49" customFormat="1" ht="15.75">
      <c r="A299" s="25">
        <v>114.6</v>
      </c>
      <c r="B299" s="2" t="s">
        <v>119</v>
      </c>
      <c r="C299" s="5" t="s">
        <v>171</v>
      </c>
      <c r="D299" s="14"/>
      <c r="E299" s="17"/>
      <c r="F299" s="17"/>
      <c r="G299" s="14">
        <v>1000</v>
      </c>
      <c r="H299" s="23"/>
      <c r="I299" s="36"/>
      <c r="J299" s="23"/>
      <c r="K299" s="23"/>
      <c r="L299" s="36"/>
      <c r="M299" s="23"/>
      <c r="N299" s="18"/>
      <c r="O299" s="18"/>
      <c r="P299" s="18"/>
      <c r="Q299" s="18"/>
      <c r="R299" s="18"/>
      <c r="S299" s="18"/>
    </row>
    <row r="300" spans="1:19" s="49" customFormat="1" ht="78.75">
      <c r="A300" s="5">
        <v>114.6</v>
      </c>
      <c r="B300" s="2" t="s">
        <v>235</v>
      </c>
      <c r="C300" s="5" t="s">
        <v>171</v>
      </c>
      <c r="D300" s="5" t="s">
        <v>264</v>
      </c>
      <c r="E300" s="2" t="s">
        <v>275</v>
      </c>
      <c r="F300" s="5" t="s">
        <v>276</v>
      </c>
      <c r="G300" s="57">
        <v>1000</v>
      </c>
      <c r="H300" s="56">
        <v>3.85</v>
      </c>
      <c r="I300" s="58">
        <f>G300*H300</f>
        <v>3850</v>
      </c>
      <c r="J300" s="61"/>
      <c r="K300" s="5">
        <v>1</v>
      </c>
      <c r="L300" s="58">
        <f>K300*H300</f>
        <v>3.85</v>
      </c>
      <c r="M300" s="10"/>
      <c r="N300" s="55"/>
      <c r="O300" s="55"/>
      <c r="P300" s="55"/>
      <c r="Q300" s="55"/>
      <c r="R300" s="55"/>
      <c r="S300" s="55"/>
    </row>
    <row r="301" spans="1:19" s="49" customFormat="1" ht="15.75">
      <c r="A301" s="73">
        <v>114.6</v>
      </c>
      <c r="B301" s="74" t="s">
        <v>308</v>
      </c>
      <c r="C301" s="62" t="s">
        <v>171</v>
      </c>
      <c r="D301" s="75" t="s">
        <v>314</v>
      </c>
      <c r="E301" s="76" t="s">
        <v>319</v>
      </c>
      <c r="F301" s="76">
        <v>240007</v>
      </c>
      <c r="G301" s="75">
        <v>1000</v>
      </c>
      <c r="H301" s="78">
        <v>5.7</v>
      </c>
      <c r="I301" s="79">
        <f>G301*H301</f>
        <v>5700</v>
      </c>
      <c r="J301" s="88"/>
      <c r="K301" s="77">
        <v>20</v>
      </c>
      <c r="L301" s="79">
        <f>K301*H301</f>
        <v>114</v>
      </c>
      <c r="M301" s="77"/>
      <c r="N301" s="80"/>
      <c r="O301" s="80"/>
      <c r="P301" s="80"/>
      <c r="Q301" s="80"/>
      <c r="R301" s="80"/>
      <c r="S301" s="80"/>
    </row>
    <row r="302" spans="1:19" s="49" customFormat="1" ht="15.75">
      <c r="A302" s="25">
        <v>114.7</v>
      </c>
      <c r="B302" s="2" t="s">
        <v>120</v>
      </c>
      <c r="C302" s="5" t="s">
        <v>171</v>
      </c>
      <c r="D302" s="14"/>
      <c r="E302" s="17"/>
      <c r="F302" s="17"/>
      <c r="G302" s="14">
        <v>50</v>
      </c>
      <c r="H302" s="23"/>
      <c r="I302" s="36"/>
      <c r="J302" s="23"/>
      <c r="K302" s="23"/>
      <c r="L302" s="36"/>
      <c r="M302" s="23"/>
      <c r="N302" s="18"/>
      <c r="O302" s="18"/>
      <c r="P302" s="18"/>
      <c r="Q302" s="18"/>
      <c r="R302" s="18"/>
      <c r="S302" s="18"/>
    </row>
    <row r="303" spans="1:19" s="49" customFormat="1" ht="78.75">
      <c r="A303" s="5">
        <v>114.7</v>
      </c>
      <c r="B303" s="2" t="s">
        <v>235</v>
      </c>
      <c r="C303" s="5" t="s">
        <v>171</v>
      </c>
      <c r="D303" s="5" t="s">
        <v>264</v>
      </c>
      <c r="E303" s="2" t="s">
        <v>277</v>
      </c>
      <c r="F303" s="5" t="s">
        <v>278</v>
      </c>
      <c r="G303" s="57">
        <v>50</v>
      </c>
      <c r="H303" s="56">
        <v>4.85</v>
      </c>
      <c r="I303" s="58">
        <f>G303*H303</f>
        <v>242.49999999999997</v>
      </c>
      <c r="J303" s="61"/>
      <c r="K303" s="5">
        <v>1</v>
      </c>
      <c r="L303" s="58">
        <f>K303*H303</f>
        <v>4.85</v>
      </c>
      <c r="M303" s="10"/>
      <c r="N303" s="55"/>
      <c r="O303" s="55"/>
      <c r="P303" s="55"/>
      <c r="Q303" s="55"/>
      <c r="R303" s="55"/>
      <c r="S303" s="55"/>
    </row>
    <row r="304" spans="1:19" s="49" customFormat="1" ht="15.75">
      <c r="A304" s="73">
        <v>114.7</v>
      </c>
      <c r="B304" s="74" t="s">
        <v>308</v>
      </c>
      <c r="C304" s="62" t="s">
        <v>171</v>
      </c>
      <c r="D304" s="75" t="s">
        <v>314</v>
      </c>
      <c r="E304" s="76" t="s">
        <v>319</v>
      </c>
      <c r="F304" s="76">
        <v>240011</v>
      </c>
      <c r="G304" s="75">
        <v>50</v>
      </c>
      <c r="H304" s="78">
        <v>7.35</v>
      </c>
      <c r="I304" s="79">
        <f>G304*H304</f>
        <v>367.5</v>
      </c>
      <c r="J304" s="88"/>
      <c r="K304" s="77">
        <v>10</v>
      </c>
      <c r="L304" s="79">
        <f>K304*H304</f>
        <v>73.5</v>
      </c>
      <c r="M304" s="77"/>
      <c r="N304" s="80"/>
      <c r="O304" s="80"/>
      <c r="P304" s="80"/>
      <c r="Q304" s="80"/>
      <c r="R304" s="80"/>
      <c r="S304" s="80"/>
    </row>
    <row r="305" spans="1:19" s="49" customFormat="1" ht="15.75">
      <c r="A305" s="25">
        <v>114.8</v>
      </c>
      <c r="B305" s="2" t="s">
        <v>121</v>
      </c>
      <c r="C305" s="5" t="s">
        <v>171</v>
      </c>
      <c r="D305" s="14"/>
      <c r="E305" s="17"/>
      <c r="F305" s="17"/>
      <c r="G305" s="14">
        <v>20</v>
      </c>
      <c r="H305" s="23"/>
      <c r="I305" s="36"/>
      <c r="J305" s="23"/>
      <c r="K305" s="23"/>
      <c r="L305" s="36"/>
      <c r="M305" s="23"/>
      <c r="N305" s="18"/>
      <c r="O305" s="18"/>
      <c r="P305" s="18"/>
      <c r="Q305" s="18"/>
      <c r="R305" s="18"/>
      <c r="S305" s="18"/>
    </row>
    <row r="306" spans="1:115" s="19" customFormat="1" ht="78.75">
      <c r="A306" s="5">
        <v>114.8</v>
      </c>
      <c r="B306" s="2" t="s">
        <v>235</v>
      </c>
      <c r="C306" s="5" t="s">
        <v>171</v>
      </c>
      <c r="D306" s="5" t="s">
        <v>264</v>
      </c>
      <c r="E306" s="2" t="s">
        <v>279</v>
      </c>
      <c r="F306" s="5" t="s">
        <v>280</v>
      </c>
      <c r="G306" s="57">
        <v>20</v>
      </c>
      <c r="H306" s="56">
        <v>7.9</v>
      </c>
      <c r="I306" s="58">
        <f>G306*H306</f>
        <v>158</v>
      </c>
      <c r="J306" s="61"/>
      <c r="K306" s="5">
        <v>1</v>
      </c>
      <c r="L306" s="58">
        <f>K306*H306</f>
        <v>7.9</v>
      </c>
      <c r="M306" s="10"/>
      <c r="N306" s="55"/>
      <c r="O306" s="55"/>
      <c r="P306" s="55"/>
      <c r="Q306" s="55"/>
      <c r="R306" s="55"/>
      <c r="S306" s="55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</row>
    <row r="307" spans="1:19" s="49" customFormat="1" ht="15.75">
      <c r="A307" s="73">
        <v>114.8</v>
      </c>
      <c r="B307" s="74" t="s">
        <v>308</v>
      </c>
      <c r="C307" s="62" t="s">
        <v>171</v>
      </c>
      <c r="D307" s="75" t="s">
        <v>314</v>
      </c>
      <c r="E307" s="76" t="s">
        <v>319</v>
      </c>
      <c r="F307" s="76">
        <v>240028</v>
      </c>
      <c r="G307" s="75">
        <v>20</v>
      </c>
      <c r="H307" s="78">
        <v>12</v>
      </c>
      <c r="I307" s="79">
        <f>G307*H307</f>
        <v>240</v>
      </c>
      <c r="J307" s="88"/>
      <c r="K307" s="77">
        <v>10</v>
      </c>
      <c r="L307" s="79">
        <f>K307*H307</f>
        <v>120</v>
      </c>
      <c r="M307" s="77"/>
      <c r="N307" s="80"/>
      <c r="O307" s="80"/>
      <c r="P307" s="80"/>
      <c r="Q307" s="80"/>
      <c r="R307" s="80"/>
      <c r="S307" s="80"/>
    </row>
    <row r="308" spans="1:19" s="49" customFormat="1" ht="15.75">
      <c r="A308" s="25">
        <v>114.9</v>
      </c>
      <c r="B308" s="2" t="s">
        <v>122</v>
      </c>
      <c r="C308" s="5" t="s">
        <v>171</v>
      </c>
      <c r="D308" s="14"/>
      <c r="E308" s="17"/>
      <c r="F308" s="17"/>
      <c r="G308" s="14">
        <v>10</v>
      </c>
      <c r="H308" s="23"/>
      <c r="I308" s="36"/>
      <c r="J308" s="23"/>
      <c r="K308" s="23"/>
      <c r="L308" s="36"/>
      <c r="M308" s="23"/>
      <c r="N308" s="18"/>
      <c r="O308" s="18"/>
      <c r="P308" s="18"/>
      <c r="Q308" s="18"/>
      <c r="R308" s="18"/>
      <c r="S308" s="18"/>
    </row>
    <row r="309" spans="1:19" s="49" customFormat="1" ht="78.75">
      <c r="A309" s="5">
        <v>114.9</v>
      </c>
      <c r="B309" s="2" t="s">
        <v>235</v>
      </c>
      <c r="C309" s="5" t="s">
        <v>171</v>
      </c>
      <c r="D309" s="5" t="s">
        <v>264</v>
      </c>
      <c r="E309" s="2" t="s">
        <v>281</v>
      </c>
      <c r="F309" s="5" t="s">
        <v>282</v>
      </c>
      <c r="G309" s="57">
        <v>10</v>
      </c>
      <c r="H309" s="56">
        <v>15</v>
      </c>
      <c r="I309" s="58">
        <f>G309*H309</f>
        <v>150</v>
      </c>
      <c r="J309" s="61"/>
      <c r="K309" s="5">
        <v>1</v>
      </c>
      <c r="L309" s="58">
        <f>K309*H309</f>
        <v>15</v>
      </c>
      <c r="M309" s="10"/>
      <c r="N309" s="55"/>
      <c r="O309" s="55"/>
      <c r="P309" s="55"/>
      <c r="Q309" s="55"/>
      <c r="R309" s="55"/>
      <c r="S309" s="55"/>
    </row>
    <row r="310" spans="1:19" s="49" customFormat="1" ht="15.75">
      <c r="A310" s="73">
        <v>114.9</v>
      </c>
      <c r="B310" s="74" t="s">
        <v>308</v>
      </c>
      <c r="C310" s="62" t="s">
        <v>171</v>
      </c>
      <c r="D310" s="75" t="s">
        <v>314</v>
      </c>
      <c r="E310" s="76" t="s">
        <v>319</v>
      </c>
      <c r="F310" s="76">
        <v>240065</v>
      </c>
      <c r="G310" s="75">
        <v>10</v>
      </c>
      <c r="H310" s="78">
        <v>24.5</v>
      </c>
      <c r="I310" s="79">
        <f>G310*H310</f>
        <v>245</v>
      </c>
      <c r="J310" s="88"/>
      <c r="K310" s="77">
        <v>1</v>
      </c>
      <c r="L310" s="79">
        <f>K310*H310</f>
        <v>24.5</v>
      </c>
      <c r="M310" s="77"/>
      <c r="N310" s="80"/>
      <c r="O310" s="80"/>
      <c r="P310" s="80"/>
      <c r="Q310" s="80"/>
      <c r="R310" s="80"/>
      <c r="S310" s="80"/>
    </row>
    <row r="311" spans="1:19" s="49" customFormat="1" ht="31.5">
      <c r="A311" s="22">
        <v>115</v>
      </c>
      <c r="B311" s="24" t="s">
        <v>123</v>
      </c>
      <c r="C311" s="1" t="s">
        <v>171</v>
      </c>
      <c r="D311" s="14"/>
      <c r="E311" s="17"/>
      <c r="F311" s="17"/>
      <c r="G311" s="14">
        <v>6000</v>
      </c>
      <c r="H311" s="23"/>
      <c r="I311" s="36"/>
      <c r="J311" s="23"/>
      <c r="K311" s="23"/>
      <c r="L311" s="36"/>
      <c r="M311" s="23"/>
      <c r="N311" s="18"/>
      <c r="O311" s="18"/>
      <c r="P311" s="18"/>
      <c r="Q311" s="18"/>
      <c r="R311" s="18"/>
      <c r="S311" s="18"/>
    </row>
    <row r="312" spans="1:19" s="49" customFormat="1" ht="47.25">
      <c r="A312" s="25">
        <v>115</v>
      </c>
      <c r="B312" s="2" t="s">
        <v>214</v>
      </c>
      <c r="C312" s="5" t="s">
        <v>171</v>
      </c>
      <c r="D312" s="10" t="s">
        <v>223</v>
      </c>
      <c r="E312" s="10" t="s">
        <v>224</v>
      </c>
      <c r="F312" s="10" t="s">
        <v>225</v>
      </c>
      <c r="G312" s="41">
        <v>6000</v>
      </c>
      <c r="H312" s="53">
        <v>1.17</v>
      </c>
      <c r="I312" s="54"/>
      <c r="J312" s="36">
        <f>G312*H312</f>
        <v>7020</v>
      </c>
      <c r="K312" s="53" t="s">
        <v>226</v>
      </c>
      <c r="L312" s="54">
        <f>H312*250</f>
        <v>292.5</v>
      </c>
      <c r="M312" s="20" t="s">
        <v>583</v>
      </c>
      <c r="N312" s="55"/>
      <c r="O312" s="55"/>
      <c r="P312" s="55"/>
      <c r="Q312" s="55"/>
      <c r="R312" s="55"/>
      <c r="S312" s="55"/>
    </row>
    <row r="313" spans="1:19" s="49" customFormat="1" ht="33" customHeight="1">
      <c r="A313" s="23">
        <v>116</v>
      </c>
      <c r="B313" s="8" t="s">
        <v>124</v>
      </c>
      <c r="C313" s="23"/>
      <c r="D313" s="14"/>
      <c r="E313" s="17"/>
      <c r="F313" s="17"/>
      <c r="G313" s="10"/>
      <c r="H313" s="23"/>
      <c r="I313" s="36"/>
      <c r="J313" s="23"/>
      <c r="K313" s="23"/>
      <c r="L313" s="36"/>
      <c r="M313" s="23"/>
      <c r="N313" s="18"/>
      <c r="O313" s="18"/>
      <c r="P313" s="18"/>
      <c r="Q313" s="18"/>
      <c r="R313" s="18"/>
      <c r="S313" s="18"/>
    </row>
    <row r="314" spans="1:115" s="49" customFormat="1" ht="42" customHeight="1">
      <c r="A314" s="23">
        <v>116</v>
      </c>
      <c r="B314" s="24" t="s">
        <v>475</v>
      </c>
      <c r="C314" s="23"/>
      <c r="D314" s="14"/>
      <c r="E314" s="17"/>
      <c r="F314" s="17"/>
      <c r="G314" s="10"/>
      <c r="H314" s="23"/>
      <c r="I314" s="36"/>
      <c r="J314" s="36">
        <f>SUM(I320+I326+I332)</f>
        <v>5985</v>
      </c>
      <c r="K314" s="23"/>
      <c r="L314" s="36"/>
      <c r="M314" s="20" t="s">
        <v>583</v>
      </c>
      <c r="N314" s="18"/>
      <c r="O314" s="18"/>
      <c r="P314" s="18"/>
      <c r="Q314" s="18"/>
      <c r="R314" s="18"/>
      <c r="S314" s="18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</row>
    <row r="315" spans="1:19" s="49" customFormat="1" ht="25.5" customHeight="1">
      <c r="A315" s="23">
        <v>116</v>
      </c>
      <c r="B315" s="24" t="s">
        <v>214</v>
      </c>
      <c r="C315" s="23"/>
      <c r="D315" s="23"/>
      <c r="E315" s="23"/>
      <c r="F315" s="23"/>
      <c r="G315" s="10"/>
      <c r="H315" s="35"/>
      <c r="I315" s="36"/>
      <c r="J315" s="36">
        <f>SUM(I321+I327+I333)</f>
        <v>8136</v>
      </c>
      <c r="K315" s="35"/>
      <c r="L315" s="36"/>
      <c r="M315" s="10" t="s">
        <v>585</v>
      </c>
      <c r="N315" s="18"/>
      <c r="O315" s="18"/>
      <c r="P315" s="18"/>
      <c r="Q315" s="18"/>
      <c r="R315" s="18"/>
      <c r="S315" s="18"/>
    </row>
    <row r="316" spans="1:19" s="19" customFormat="1" ht="15.75">
      <c r="A316" s="1">
        <v>116</v>
      </c>
      <c r="B316" s="24" t="s">
        <v>235</v>
      </c>
      <c r="C316" s="1"/>
      <c r="D316" s="84"/>
      <c r="E316" s="47"/>
      <c r="F316" s="47"/>
      <c r="G316" s="1"/>
      <c r="H316" s="1"/>
      <c r="I316" s="61"/>
      <c r="J316" s="61">
        <f>SUM(I322+I328+I334)</f>
        <v>8265</v>
      </c>
      <c r="K316" s="1"/>
      <c r="L316" s="61"/>
      <c r="M316" s="10" t="s">
        <v>586</v>
      </c>
      <c r="N316" s="18"/>
      <c r="O316" s="18"/>
      <c r="P316" s="18"/>
      <c r="Q316" s="18"/>
      <c r="R316" s="18"/>
      <c r="S316" s="18"/>
    </row>
    <row r="317" spans="1:19" s="49" customFormat="1" ht="27" customHeight="1">
      <c r="A317" s="23">
        <v>116</v>
      </c>
      <c r="B317" s="24" t="s">
        <v>324</v>
      </c>
      <c r="C317" s="23"/>
      <c r="D317" s="14"/>
      <c r="E317" s="17"/>
      <c r="F317" s="17"/>
      <c r="G317" s="10"/>
      <c r="H317" s="35"/>
      <c r="I317" s="36"/>
      <c r="J317" s="36">
        <f>SUM(I323+I329+I335)</f>
        <v>127200</v>
      </c>
      <c r="K317" s="23"/>
      <c r="L317" s="36"/>
      <c r="M317" s="10" t="s">
        <v>589</v>
      </c>
      <c r="N317" s="19"/>
      <c r="O317" s="19"/>
      <c r="P317" s="19"/>
      <c r="Q317" s="19"/>
      <c r="R317" s="19"/>
      <c r="S317" s="19"/>
    </row>
    <row r="318" spans="1:115" s="49" customFormat="1" ht="33" customHeight="1">
      <c r="A318" s="23">
        <v>116</v>
      </c>
      <c r="B318" s="8" t="s">
        <v>460</v>
      </c>
      <c r="C318" s="23"/>
      <c r="D318" s="14"/>
      <c r="E318" s="17"/>
      <c r="F318" s="17"/>
      <c r="G318" s="10"/>
      <c r="H318" s="35"/>
      <c r="I318" s="36"/>
      <c r="J318" s="36">
        <f>SUM(I324+I330+I336)</f>
        <v>142800</v>
      </c>
      <c r="K318" s="23"/>
      <c r="L318" s="36"/>
      <c r="M318" s="10" t="s">
        <v>590</v>
      </c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</row>
    <row r="319" spans="1:19" s="19" customFormat="1" ht="27" customHeight="1">
      <c r="A319" s="23">
        <v>116.1</v>
      </c>
      <c r="B319" s="8" t="s">
        <v>125</v>
      </c>
      <c r="C319" s="23" t="s">
        <v>171</v>
      </c>
      <c r="D319" s="14"/>
      <c r="E319" s="17"/>
      <c r="F319" s="17"/>
      <c r="G319" s="14">
        <v>600</v>
      </c>
      <c r="H319" s="23"/>
      <c r="I319" s="36"/>
      <c r="J319" s="23"/>
      <c r="K319" s="23"/>
      <c r="L319" s="36"/>
      <c r="M319" s="23"/>
      <c r="N319" s="18"/>
      <c r="O319" s="18"/>
      <c r="P319" s="18"/>
      <c r="Q319" s="18"/>
      <c r="R319" s="18"/>
      <c r="S319" s="18"/>
    </row>
    <row r="320" spans="1:19" s="49" customFormat="1" ht="78.75">
      <c r="A320" s="10">
        <v>116.1</v>
      </c>
      <c r="B320" s="2" t="s">
        <v>475</v>
      </c>
      <c r="C320" s="10" t="s">
        <v>171</v>
      </c>
      <c r="D320" s="10" t="s">
        <v>561</v>
      </c>
      <c r="E320" s="10" t="s">
        <v>562</v>
      </c>
      <c r="F320" s="10" t="s">
        <v>563</v>
      </c>
      <c r="G320" s="41">
        <v>600</v>
      </c>
      <c r="H320" s="56">
        <v>1.17</v>
      </c>
      <c r="I320" s="54">
        <f>G320*H320</f>
        <v>702</v>
      </c>
      <c r="J320" s="36"/>
      <c r="K320" s="10">
        <v>30</v>
      </c>
      <c r="L320" s="58">
        <f>K320*H320</f>
        <v>35.099999999999994</v>
      </c>
      <c r="M320" s="10"/>
      <c r="N320" s="55"/>
      <c r="O320" s="55"/>
      <c r="P320" s="55"/>
      <c r="Q320" s="55"/>
      <c r="R320" s="55"/>
      <c r="S320" s="55"/>
    </row>
    <row r="321" spans="1:19" s="49" customFormat="1" ht="47.25">
      <c r="A321" s="10">
        <v>116.1</v>
      </c>
      <c r="B321" s="2" t="s">
        <v>214</v>
      </c>
      <c r="C321" s="10" t="s">
        <v>171</v>
      </c>
      <c r="D321" s="10" t="s">
        <v>227</v>
      </c>
      <c r="E321" s="10" t="s">
        <v>228</v>
      </c>
      <c r="F321" s="5" t="s">
        <v>229</v>
      </c>
      <c r="G321" s="41">
        <v>600</v>
      </c>
      <c r="H321" s="56">
        <v>1.33</v>
      </c>
      <c r="I321" s="54">
        <f>G321*H321</f>
        <v>798</v>
      </c>
      <c r="J321" s="36"/>
      <c r="K321" s="53" t="s">
        <v>230</v>
      </c>
      <c r="L321" s="54">
        <f>H321*30</f>
        <v>39.900000000000006</v>
      </c>
      <c r="M321" s="10"/>
      <c r="N321" s="55"/>
      <c r="O321" s="55"/>
      <c r="P321" s="55"/>
      <c r="Q321" s="55"/>
      <c r="R321" s="55"/>
      <c r="S321" s="55"/>
    </row>
    <row r="322" spans="1:19" s="49" customFormat="1" ht="37.5" customHeight="1">
      <c r="A322" s="5">
        <v>116.1</v>
      </c>
      <c r="B322" s="2" t="s">
        <v>235</v>
      </c>
      <c r="C322" s="5" t="s">
        <v>171</v>
      </c>
      <c r="D322" s="62" t="s">
        <v>253</v>
      </c>
      <c r="E322" s="67" t="s">
        <v>283</v>
      </c>
      <c r="F322" s="62" t="s">
        <v>284</v>
      </c>
      <c r="G322" s="57">
        <v>600</v>
      </c>
      <c r="H322" s="56">
        <v>1.35</v>
      </c>
      <c r="I322" s="58">
        <f>G322*H322</f>
        <v>810</v>
      </c>
      <c r="J322" s="61"/>
      <c r="K322" s="5">
        <v>30</v>
      </c>
      <c r="L322" s="58">
        <f>K322*H322</f>
        <v>40.5</v>
      </c>
      <c r="M322" s="10"/>
      <c r="N322" s="55"/>
      <c r="O322" s="55"/>
      <c r="P322" s="55"/>
      <c r="Q322" s="55"/>
      <c r="R322" s="55"/>
      <c r="S322" s="55"/>
    </row>
    <row r="323" spans="1:115" s="49" customFormat="1" ht="15.75">
      <c r="A323" s="10">
        <v>116.1</v>
      </c>
      <c r="B323" s="2" t="s">
        <v>324</v>
      </c>
      <c r="C323" s="10" t="s">
        <v>171</v>
      </c>
      <c r="D323" s="41" t="s">
        <v>328</v>
      </c>
      <c r="E323" s="92" t="s">
        <v>329</v>
      </c>
      <c r="F323" s="10" t="s">
        <v>330</v>
      </c>
      <c r="G323" s="41">
        <v>600</v>
      </c>
      <c r="H323" s="53">
        <v>25</v>
      </c>
      <c r="I323" s="54">
        <f>G323*H323</f>
        <v>15000</v>
      </c>
      <c r="J323" s="36"/>
      <c r="K323" s="10">
        <v>5</v>
      </c>
      <c r="L323" s="54">
        <f>H323*K323</f>
        <v>125</v>
      </c>
      <c r="M323" s="25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</row>
    <row r="324" spans="1:115" s="49" customFormat="1" ht="31.5">
      <c r="A324" s="10">
        <v>116.1</v>
      </c>
      <c r="B324" s="9" t="s">
        <v>460</v>
      </c>
      <c r="C324" s="10" t="s">
        <v>171</v>
      </c>
      <c r="D324" s="41" t="s">
        <v>469</v>
      </c>
      <c r="E324" s="92" t="s">
        <v>470</v>
      </c>
      <c r="F324" s="10" t="s">
        <v>471</v>
      </c>
      <c r="G324" s="41">
        <v>600</v>
      </c>
      <c r="H324" s="53">
        <v>30</v>
      </c>
      <c r="I324" s="54">
        <f>G324*H324</f>
        <v>18000</v>
      </c>
      <c r="J324" s="36"/>
      <c r="K324" s="10" t="s">
        <v>472</v>
      </c>
      <c r="L324" s="54">
        <f>H324*4</f>
        <v>120</v>
      </c>
      <c r="M324" s="10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</row>
    <row r="325" spans="1:19" s="19" customFormat="1" ht="15.75">
      <c r="A325" s="23">
        <v>116.2</v>
      </c>
      <c r="B325" s="8" t="s">
        <v>126</v>
      </c>
      <c r="C325" s="23" t="s">
        <v>171</v>
      </c>
      <c r="D325" s="14"/>
      <c r="E325" s="17"/>
      <c r="F325" s="17"/>
      <c r="G325" s="14">
        <v>2400</v>
      </c>
      <c r="H325" s="23"/>
      <c r="I325" s="36"/>
      <c r="J325" s="23"/>
      <c r="K325" s="23"/>
      <c r="L325" s="36"/>
      <c r="M325" s="23"/>
      <c r="N325" s="18"/>
      <c r="O325" s="18"/>
      <c r="P325" s="18"/>
      <c r="Q325" s="18"/>
      <c r="R325" s="18"/>
      <c r="S325" s="18"/>
    </row>
    <row r="326" spans="1:19" s="49" customFormat="1" ht="78.75">
      <c r="A326" s="10">
        <v>116.2</v>
      </c>
      <c r="B326" s="2" t="s">
        <v>475</v>
      </c>
      <c r="C326" s="10" t="s">
        <v>171</v>
      </c>
      <c r="D326" s="10" t="s">
        <v>561</v>
      </c>
      <c r="E326" s="10" t="s">
        <v>564</v>
      </c>
      <c r="F326" s="10" t="s">
        <v>563</v>
      </c>
      <c r="G326" s="41">
        <v>2400</v>
      </c>
      <c r="H326" s="56">
        <v>1.5</v>
      </c>
      <c r="I326" s="54">
        <f>G326*H326</f>
        <v>3600</v>
      </c>
      <c r="J326" s="36"/>
      <c r="K326" s="10">
        <v>30</v>
      </c>
      <c r="L326" s="58">
        <f>K326*H326</f>
        <v>45</v>
      </c>
      <c r="M326" s="10"/>
      <c r="N326" s="55"/>
      <c r="O326" s="55"/>
      <c r="P326" s="55"/>
      <c r="Q326" s="55"/>
      <c r="R326" s="55"/>
      <c r="S326" s="55"/>
    </row>
    <row r="327" spans="1:115" s="19" customFormat="1" ht="47.25">
      <c r="A327" s="10">
        <v>116.2</v>
      </c>
      <c r="B327" s="2" t="s">
        <v>214</v>
      </c>
      <c r="C327" s="10" t="s">
        <v>171</v>
      </c>
      <c r="D327" s="10" t="s">
        <v>227</v>
      </c>
      <c r="E327" s="10" t="s">
        <v>228</v>
      </c>
      <c r="F327" s="5" t="s">
        <v>231</v>
      </c>
      <c r="G327" s="41">
        <v>2400</v>
      </c>
      <c r="H327" s="56">
        <v>2.06</v>
      </c>
      <c r="I327" s="54">
        <f>G327*H327</f>
        <v>4944</v>
      </c>
      <c r="J327" s="36"/>
      <c r="K327" s="53" t="s">
        <v>230</v>
      </c>
      <c r="L327" s="54">
        <f>H327*30</f>
        <v>61.800000000000004</v>
      </c>
      <c r="M327" s="10"/>
      <c r="N327" s="55"/>
      <c r="O327" s="55"/>
      <c r="P327" s="55"/>
      <c r="Q327" s="55"/>
      <c r="R327" s="55"/>
      <c r="S327" s="55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</row>
    <row r="328" spans="1:19" s="49" customFormat="1" ht="15.75">
      <c r="A328" s="5">
        <v>116.2</v>
      </c>
      <c r="B328" s="2" t="s">
        <v>235</v>
      </c>
      <c r="C328" s="5" t="s">
        <v>171</v>
      </c>
      <c r="D328" s="62" t="s">
        <v>253</v>
      </c>
      <c r="E328" s="67" t="s">
        <v>283</v>
      </c>
      <c r="F328" s="62" t="s">
        <v>285</v>
      </c>
      <c r="G328" s="57">
        <v>2400</v>
      </c>
      <c r="H328" s="56">
        <v>2.15</v>
      </c>
      <c r="I328" s="58">
        <f>G328*H328</f>
        <v>5160</v>
      </c>
      <c r="J328" s="61"/>
      <c r="K328" s="5">
        <v>30</v>
      </c>
      <c r="L328" s="58">
        <f>K328*H328</f>
        <v>64.5</v>
      </c>
      <c r="M328" s="10"/>
      <c r="N328" s="55"/>
      <c r="O328" s="55"/>
      <c r="P328" s="55"/>
      <c r="Q328" s="55"/>
      <c r="R328" s="55"/>
      <c r="S328" s="55"/>
    </row>
    <row r="329" spans="1:115" s="49" customFormat="1" ht="15.75">
      <c r="A329" s="10">
        <v>116.2</v>
      </c>
      <c r="B329" s="2" t="s">
        <v>324</v>
      </c>
      <c r="C329" s="10" t="s">
        <v>171</v>
      </c>
      <c r="D329" s="41" t="s">
        <v>328</v>
      </c>
      <c r="E329" s="92" t="s">
        <v>329</v>
      </c>
      <c r="F329" s="10" t="s">
        <v>331</v>
      </c>
      <c r="G329" s="41">
        <v>2400</v>
      </c>
      <c r="H329" s="53">
        <v>28</v>
      </c>
      <c r="I329" s="54">
        <f>G329*H329</f>
        <v>67200</v>
      </c>
      <c r="J329" s="36"/>
      <c r="K329" s="10">
        <v>5</v>
      </c>
      <c r="L329" s="54">
        <f>H329*K329</f>
        <v>140</v>
      </c>
      <c r="M329" s="25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</row>
    <row r="330" spans="1:115" s="19" customFormat="1" ht="31.5">
      <c r="A330" s="10">
        <v>116.2</v>
      </c>
      <c r="B330" s="9" t="s">
        <v>460</v>
      </c>
      <c r="C330" s="10" t="s">
        <v>171</v>
      </c>
      <c r="D330" s="41" t="s">
        <v>469</v>
      </c>
      <c r="E330" s="92" t="s">
        <v>470</v>
      </c>
      <c r="F330" s="10" t="s">
        <v>473</v>
      </c>
      <c r="G330" s="41">
        <v>2400</v>
      </c>
      <c r="H330" s="53">
        <v>34</v>
      </c>
      <c r="I330" s="54">
        <f>G330*H330</f>
        <v>81600</v>
      </c>
      <c r="J330" s="36"/>
      <c r="K330" s="10" t="s">
        <v>472</v>
      </c>
      <c r="L330" s="54">
        <f>H330*4</f>
        <v>136</v>
      </c>
      <c r="M330" s="10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</row>
    <row r="331" spans="1:115" s="19" customFormat="1" ht="15.75">
      <c r="A331" s="23">
        <v>116.3</v>
      </c>
      <c r="B331" s="8" t="s">
        <v>127</v>
      </c>
      <c r="C331" s="23" t="s">
        <v>171</v>
      </c>
      <c r="D331" s="14"/>
      <c r="E331" s="17"/>
      <c r="F331" s="17"/>
      <c r="G331" s="14">
        <v>900</v>
      </c>
      <c r="H331" s="23"/>
      <c r="I331" s="36"/>
      <c r="J331" s="23"/>
      <c r="K331" s="23"/>
      <c r="L331" s="36"/>
      <c r="M331" s="23"/>
      <c r="N331" s="18"/>
      <c r="O331" s="18"/>
      <c r="P331" s="18"/>
      <c r="Q331" s="18"/>
      <c r="R331" s="18"/>
      <c r="S331" s="18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</row>
    <row r="332" spans="1:19" s="49" customFormat="1" ht="78.75">
      <c r="A332" s="10">
        <v>116.3</v>
      </c>
      <c r="B332" s="2" t="s">
        <v>475</v>
      </c>
      <c r="C332" s="10" t="s">
        <v>171</v>
      </c>
      <c r="D332" s="10" t="s">
        <v>561</v>
      </c>
      <c r="E332" s="10" t="s">
        <v>565</v>
      </c>
      <c r="F332" s="10" t="s">
        <v>563</v>
      </c>
      <c r="G332" s="41">
        <v>900</v>
      </c>
      <c r="H332" s="56">
        <v>1.87</v>
      </c>
      <c r="I332" s="54">
        <f>G332*H332</f>
        <v>1683</v>
      </c>
      <c r="J332" s="36"/>
      <c r="K332" s="10">
        <v>30</v>
      </c>
      <c r="L332" s="58">
        <f>K332*H332</f>
        <v>56.1</v>
      </c>
      <c r="M332" s="10"/>
      <c r="N332" s="55"/>
      <c r="O332" s="55"/>
      <c r="P332" s="55"/>
      <c r="Q332" s="55"/>
      <c r="R332" s="55"/>
      <c r="S332" s="55"/>
    </row>
    <row r="333" spans="1:115" s="19" customFormat="1" ht="47.25">
      <c r="A333" s="10">
        <v>116.3</v>
      </c>
      <c r="B333" s="2" t="s">
        <v>214</v>
      </c>
      <c r="C333" s="10" t="s">
        <v>171</v>
      </c>
      <c r="D333" s="10" t="s">
        <v>227</v>
      </c>
      <c r="E333" s="10" t="s">
        <v>228</v>
      </c>
      <c r="F333" s="5" t="s">
        <v>232</v>
      </c>
      <c r="G333" s="41">
        <v>900</v>
      </c>
      <c r="H333" s="56">
        <v>2.66</v>
      </c>
      <c r="I333" s="54">
        <f>G333*H333</f>
        <v>2394</v>
      </c>
      <c r="J333" s="36"/>
      <c r="K333" s="53" t="s">
        <v>230</v>
      </c>
      <c r="L333" s="54">
        <f>H333*30</f>
        <v>79.80000000000001</v>
      </c>
      <c r="M333" s="10"/>
      <c r="N333" s="55"/>
      <c r="O333" s="55"/>
      <c r="P333" s="55"/>
      <c r="Q333" s="55"/>
      <c r="R333" s="55"/>
      <c r="S333" s="55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</row>
    <row r="334" spans="1:115" s="49" customFormat="1" ht="15.75">
      <c r="A334" s="5">
        <v>116.3</v>
      </c>
      <c r="B334" s="2" t="s">
        <v>235</v>
      </c>
      <c r="C334" s="5" t="s">
        <v>171</v>
      </c>
      <c r="D334" s="62" t="s">
        <v>253</v>
      </c>
      <c r="E334" s="67" t="s">
        <v>283</v>
      </c>
      <c r="F334" s="62" t="s">
        <v>286</v>
      </c>
      <c r="G334" s="57">
        <v>900</v>
      </c>
      <c r="H334" s="56">
        <v>2.55</v>
      </c>
      <c r="I334" s="58">
        <f>G334*H334</f>
        <v>2295</v>
      </c>
      <c r="J334" s="61"/>
      <c r="K334" s="5">
        <v>30</v>
      </c>
      <c r="L334" s="58">
        <f>K334*H334</f>
        <v>76.5</v>
      </c>
      <c r="M334" s="10"/>
      <c r="N334" s="55"/>
      <c r="O334" s="55"/>
      <c r="P334" s="55"/>
      <c r="Q334" s="55"/>
      <c r="R334" s="55"/>
      <c r="S334" s="55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</row>
    <row r="335" spans="1:115" s="49" customFormat="1" ht="15.75">
      <c r="A335" s="10">
        <v>116.3</v>
      </c>
      <c r="B335" s="2" t="s">
        <v>324</v>
      </c>
      <c r="C335" s="10" t="s">
        <v>171</v>
      </c>
      <c r="D335" s="41" t="s">
        <v>328</v>
      </c>
      <c r="E335" s="92" t="s">
        <v>329</v>
      </c>
      <c r="F335" s="10" t="s">
        <v>332</v>
      </c>
      <c r="G335" s="41">
        <v>900</v>
      </c>
      <c r="H335" s="53">
        <v>50</v>
      </c>
      <c r="I335" s="54">
        <f>G335*H335</f>
        <v>45000</v>
      </c>
      <c r="J335" s="36"/>
      <c r="K335" s="10">
        <v>5</v>
      </c>
      <c r="L335" s="54">
        <f>H335*K335</f>
        <v>250</v>
      </c>
      <c r="M335" s="25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</row>
    <row r="336" spans="1:115" s="49" customFormat="1" ht="31.5">
      <c r="A336" s="10">
        <v>116.3</v>
      </c>
      <c r="B336" s="9" t="s">
        <v>460</v>
      </c>
      <c r="C336" s="10" t="s">
        <v>171</v>
      </c>
      <c r="D336" s="41" t="s">
        <v>469</v>
      </c>
      <c r="E336" s="92" t="s">
        <v>470</v>
      </c>
      <c r="F336" s="10" t="s">
        <v>474</v>
      </c>
      <c r="G336" s="41">
        <v>900</v>
      </c>
      <c r="H336" s="53">
        <v>48</v>
      </c>
      <c r="I336" s="54">
        <f>G336*H336</f>
        <v>43200</v>
      </c>
      <c r="J336" s="36"/>
      <c r="K336" s="10" t="s">
        <v>472</v>
      </c>
      <c r="L336" s="54">
        <f>H336*4</f>
        <v>192</v>
      </c>
      <c r="M336" s="10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</row>
    <row r="337" spans="1:115" s="49" customFormat="1" ht="44.25" customHeight="1">
      <c r="A337" s="23">
        <v>117</v>
      </c>
      <c r="B337" s="8" t="s">
        <v>128</v>
      </c>
      <c r="C337" s="23" t="s">
        <v>171</v>
      </c>
      <c r="D337" s="14"/>
      <c r="E337" s="17"/>
      <c r="F337" s="17"/>
      <c r="G337" s="14">
        <v>2</v>
      </c>
      <c r="H337" s="23"/>
      <c r="I337" s="36"/>
      <c r="J337" s="23"/>
      <c r="K337" s="23"/>
      <c r="L337" s="36"/>
      <c r="M337" s="23"/>
      <c r="N337" s="18"/>
      <c r="O337" s="18"/>
      <c r="P337" s="18"/>
      <c r="Q337" s="18"/>
      <c r="R337" s="18"/>
      <c r="S337" s="18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</row>
    <row r="338" spans="1:115" s="49" customFormat="1" ht="49.5" customHeight="1">
      <c r="A338" s="5">
        <v>117</v>
      </c>
      <c r="B338" s="2" t="s">
        <v>235</v>
      </c>
      <c r="C338" s="5" t="s">
        <v>171</v>
      </c>
      <c r="D338" s="62" t="s">
        <v>253</v>
      </c>
      <c r="E338" s="67" t="s">
        <v>287</v>
      </c>
      <c r="F338" s="62" t="s">
        <v>288</v>
      </c>
      <c r="G338" s="57">
        <v>2</v>
      </c>
      <c r="H338" s="56">
        <v>475</v>
      </c>
      <c r="I338" s="58"/>
      <c r="J338" s="61">
        <f>G338*H338</f>
        <v>950</v>
      </c>
      <c r="K338" s="5">
        <v>1</v>
      </c>
      <c r="L338" s="58">
        <f>K338*H338</f>
        <v>475</v>
      </c>
      <c r="M338" s="20" t="s">
        <v>583</v>
      </c>
      <c r="N338" s="55"/>
      <c r="O338" s="55"/>
      <c r="P338" s="55"/>
      <c r="Q338" s="55"/>
      <c r="R338" s="55"/>
      <c r="S338" s="55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</row>
    <row r="339" spans="1:19" s="49" customFormat="1" ht="78.75">
      <c r="A339" s="10">
        <v>117</v>
      </c>
      <c r="B339" s="2" t="s">
        <v>475</v>
      </c>
      <c r="C339" s="10" t="s">
        <v>171</v>
      </c>
      <c r="D339" s="10" t="s">
        <v>561</v>
      </c>
      <c r="E339" s="10" t="s">
        <v>566</v>
      </c>
      <c r="F339" s="10">
        <v>89542</v>
      </c>
      <c r="G339" s="41">
        <v>2</v>
      </c>
      <c r="H339" s="56">
        <v>602</v>
      </c>
      <c r="I339" s="54"/>
      <c r="J339" s="36">
        <f>G339*H339</f>
        <v>1204</v>
      </c>
      <c r="K339" s="10">
        <v>1</v>
      </c>
      <c r="L339" s="58">
        <f>K339*H339</f>
        <v>602</v>
      </c>
      <c r="M339" s="10" t="s">
        <v>585</v>
      </c>
      <c r="N339" s="55"/>
      <c r="O339" s="55"/>
      <c r="P339" s="55"/>
      <c r="Q339" s="55"/>
      <c r="R339" s="55"/>
      <c r="S339" s="55"/>
    </row>
    <row r="340" spans="1:115" s="101" customFormat="1" ht="31.5">
      <c r="A340" s="23">
        <v>118</v>
      </c>
      <c r="B340" s="8" t="s">
        <v>129</v>
      </c>
      <c r="C340" s="23" t="s">
        <v>171</v>
      </c>
      <c r="D340" s="14"/>
      <c r="E340" s="17"/>
      <c r="F340" s="17"/>
      <c r="G340" s="14">
        <v>2</v>
      </c>
      <c r="H340" s="23"/>
      <c r="I340" s="36"/>
      <c r="J340" s="23"/>
      <c r="K340" s="23"/>
      <c r="L340" s="36"/>
      <c r="M340" s="23"/>
      <c r="N340" s="18"/>
      <c r="O340" s="18"/>
      <c r="P340" s="18"/>
      <c r="Q340" s="18"/>
      <c r="R340" s="18"/>
      <c r="S340" s="18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</row>
    <row r="341" spans="1:115" s="19" customFormat="1" ht="31.5">
      <c r="A341" s="5">
        <v>118</v>
      </c>
      <c r="B341" s="2" t="s">
        <v>235</v>
      </c>
      <c r="C341" s="5" t="s">
        <v>171</v>
      </c>
      <c r="D341" s="62" t="s">
        <v>253</v>
      </c>
      <c r="E341" s="67" t="s">
        <v>287</v>
      </c>
      <c r="F341" s="62" t="s">
        <v>289</v>
      </c>
      <c r="G341" s="57">
        <v>2</v>
      </c>
      <c r="H341" s="56">
        <v>570</v>
      </c>
      <c r="I341" s="58"/>
      <c r="J341" s="61">
        <f>G341*H341</f>
        <v>1140</v>
      </c>
      <c r="K341" s="5">
        <v>1</v>
      </c>
      <c r="L341" s="58">
        <f>K341*H341</f>
        <v>570</v>
      </c>
      <c r="M341" s="20" t="s">
        <v>583</v>
      </c>
      <c r="N341" s="55"/>
      <c r="O341" s="55"/>
      <c r="P341" s="55"/>
      <c r="Q341" s="55"/>
      <c r="R341" s="55"/>
      <c r="S341" s="55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</row>
    <row r="342" spans="1:115" s="19" customFormat="1" ht="78.75">
      <c r="A342" s="10">
        <v>118</v>
      </c>
      <c r="B342" s="2" t="s">
        <v>475</v>
      </c>
      <c r="C342" s="10" t="s">
        <v>171</v>
      </c>
      <c r="D342" s="10" t="s">
        <v>561</v>
      </c>
      <c r="E342" s="10" t="s">
        <v>567</v>
      </c>
      <c r="F342" s="10">
        <v>89544</v>
      </c>
      <c r="G342" s="41">
        <v>2</v>
      </c>
      <c r="H342" s="56">
        <v>658</v>
      </c>
      <c r="I342" s="54"/>
      <c r="J342" s="36">
        <f>G342*H342</f>
        <v>1316</v>
      </c>
      <c r="K342" s="10">
        <v>1</v>
      </c>
      <c r="L342" s="58">
        <f>K342*H342</f>
        <v>658</v>
      </c>
      <c r="M342" s="10" t="s">
        <v>585</v>
      </c>
      <c r="N342" s="55"/>
      <c r="O342" s="55"/>
      <c r="P342" s="55"/>
      <c r="Q342" s="55"/>
      <c r="R342" s="55"/>
      <c r="S342" s="55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</row>
    <row r="343" spans="1:115" s="49" customFormat="1" ht="31.5">
      <c r="A343" s="23">
        <v>119</v>
      </c>
      <c r="B343" s="8" t="s">
        <v>130</v>
      </c>
      <c r="C343" s="23" t="s">
        <v>171</v>
      </c>
      <c r="D343" s="14"/>
      <c r="E343" s="17"/>
      <c r="F343" s="17"/>
      <c r="G343" s="14">
        <v>2</v>
      </c>
      <c r="H343" s="23"/>
      <c r="I343" s="36"/>
      <c r="J343" s="23"/>
      <c r="K343" s="23"/>
      <c r="L343" s="36"/>
      <c r="M343" s="23"/>
      <c r="N343" s="18"/>
      <c r="O343" s="18"/>
      <c r="P343" s="18"/>
      <c r="Q343" s="18"/>
      <c r="R343" s="18"/>
      <c r="S343" s="18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  <c r="DK343" s="81"/>
    </row>
    <row r="344" spans="1:115" s="49" customFormat="1" ht="31.5">
      <c r="A344" s="5">
        <v>119</v>
      </c>
      <c r="B344" s="2" t="s">
        <v>235</v>
      </c>
      <c r="C344" s="5" t="s">
        <v>171</v>
      </c>
      <c r="D344" s="62" t="s">
        <v>253</v>
      </c>
      <c r="E344" s="67" t="s">
        <v>287</v>
      </c>
      <c r="F344" s="62" t="s">
        <v>290</v>
      </c>
      <c r="G344" s="57">
        <v>2</v>
      </c>
      <c r="H344" s="56">
        <v>700</v>
      </c>
      <c r="I344" s="58"/>
      <c r="J344" s="61">
        <f>G344*H344</f>
        <v>1400</v>
      </c>
      <c r="K344" s="5">
        <v>1</v>
      </c>
      <c r="L344" s="58">
        <f>K344*H344</f>
        <v>700</v>
      </c>
      <c r="M344" s="20" t="s">
        <v>583</v>
      </c>
      <c r="N344" s="55"/>
      <c r="O344" s="55"/>
      <c r="P344" s="55"/>
      <c r="Q344" s="55"/>
      <c r="R344" s="55"/>
      <c r="S344" s="55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</row>
    <row r="345" spans="1:19" s="49" customFormat="1" ht="78.75">
      <c r="A345" s="10">
        <v>119</v>
      </c>
      <c r="B345" s="2" t="s">
        <v>475</v>
      </c>
      <c r="C345" s="10" t="s">
        <v>171</v>
      </c>
      <c r="D345" s="10" t="s">
        <v>561</v>
      </c>
      <c r="E345" s="10" t="s">
        <v>568</v>
      </c>
      <c r="F345" s="10">
        <v>89547</v>
      </c>
      <c r="G345" s="41">
        <v>2</v>
      </c>
      <c r="H345" s="56">
        <v>863.8</v>
      </c>
      <c r="I345" s="54"/>
      <c r="J345" s="36">
        <f>G345*H345</f>
        <v>1727.6</v>
      </c>
      <c r="K345" s="10">
        <v>1</v>
      </c>
      <c r="L345" s="58">
        <f>K345*H345</f>
        <v>863.8</v>
      </c>
      <c r="M345" s="10" t="s">
        <v>585</v>
      </c>
      <c r="N345" s="55"/>
      <c r="O345" s="55"/>
      <c r="P345" s="55"/>
      <c r="Q345" s="55"/>
      <c r="R345" s="55"/>
      <c r="S345" s="55"/>
    </row>
    <row r="346" spans="1:115" s="49" customFormat="1" ht="47.25">
      <c r="A346" s="23">
        <v>122</v>
      </c>
      <c r="B346" s="24" t="s">
        <v>131</v>
      </c>
      <c r="C346" s="1" t="s">
        <v>171</v>
      </c>
      <c r="D346" s="14"/>
      <c r="E346" s="17"/>
      <c r="F346" s="17"/>
      <c r="G346" s="14">
        <v>200</v>
      </c>
      <c r="H346" s="23"/>
      <c r="I346" s="36"/>
      <c r="J346" s="23"/>
      <c r="K346" s="23"/>
      <c r="L346" s="36"/>
      <c r="M346" s="23"/>
      <c r="N346" s="18"/>
      <c r="O346" s="18"/>
      <c r="P346" s="18"/>
      <c r="Q346" s="18"/>
      <c r="R346" s="18"/>
      <c r="S346" s="18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</row>
    <row r="347" spans="1:115" s="49" customFormat="1" ht="63">
      <c r="A347" s="10">
        <v>122</v>
      </c>
      <c r="B347" s="2" t="s">
        <v>400</v>
      </c>
      <c r="C347" s="5" t="s">
        <v>171</v>
      </c>
      <c r="D347" s="10" t="s">
        <v>401</v>
      </c>
      <c r="E347" s="9" t="s">
        <v>406</v>
      </c>
      <c r="F347" s="10">
        <v>9660</v>
      </c>
      <c r="G347" s="41">
        <v>200</v>
      </c>
      <c r="H347" s="53">
        <v>7.12</v>
      </c>
      <c r="I347" s="54"/>
      <c r="J347" s="108">
        <f>G347*H347</f>
        <v>1424</v>
      </c>
      <c r="K347" s="10">
        <v>50</v>
      </c>
      <c r="L347" s="54">
        <f>K347*H347</f>
        <v>356</v>
      </c>
      <c r="M347" s="20" t="s">
        <v>583</v>
      </c>
      <c r="N347" s="55"/>
      <c r="O347" s="55"/>
      <c r="P347" s="55"/>
      <c r="Q347" s="55"/>
      <c r="R347" s="55"/>
      <c r="S347" s="55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</row>
    <row r="348" spans="1:115" s="49" customFormat="1" ht="78.75">
      <c r="A348" s="23">
        <v>123</v>
      </c>
      <c r="B348" s="24" t="s">
        <v>132</v>
      </c>
      <c r="C348" s="1" t="s">
        <v>171</v>
      </c>
      <c r="D348" s="14"/>
      <c r="E348" s="17"/>
      <c r="F348" s="17"/>
      <c r="G348" s="14">
        <v>5</v>
      </c>
      <c r="H348" s="23"/>
      <c r="I348" s="36"/>
      <c r="J348" s="23"/>
      <c r="K348" s="23"/>
      <c r="L348" s="36"/>
      <c r="M348" s="23"/>
      <c r="N348" s="18"/>
      <c r="O348" s="18"/>
      <c r="P348" s="18"/>
      <c r="Q348" s="18"/>
      <c r="R348" s="18"/>
      <c r="S348" s="18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</row>
    <row r="349" spans="1:115" s="49" customFormat="1" ht="63">
      <c r="A349" s="10">
        <v>123</v>
      </c>
      <c r="B349" s="2" t="s">
        <v>400</v>
      </c>
      <c r="C349" s="5" t="s">
        <v>171</v>
      </c>
      <c r="D349" s="10" t="s">
        <v>401</v>
      </c>
      <c r="E349" s="9" t="s">
        <v>407</v>
      </c>
      <c r="F349" s="10">
        <v>9661</v>
      </c>
      <c r="G349" s="41">
        <v>5</v>
      </c>
      <c r="H349" s="53">
        <v>186.28</v>
      </c>
      <c r="I349" s="54"/>
      <c r="J349" s="108">
        <f>G349*H349</f>
        <v>931.4</v>
      </c>
      <c r="K349" s="10">
        <v>1</v>
      </c>
      <c r="L349" s="54">
        <f>K349*H349</f>
        <v>186.28</v>
      </c>
      <c r="M349" s="20" t="s">
        <v>583</v>
      </c>
      <c r="N349" s="55"/>
      <c r="O349" s="55"/>
      <c r="P349" s="55"/>
      <c r="Q349" s="55"/>
      <c r="R349" s="55"/>
      <c r="S349" s="55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</row>
    <row r="350" spans="1:115" s="55" customFormat="1" ht="45" customHeight="1">
      <c r="A350" s="22">
        <v>126</v>
      </c>
      <c r="B350" s="24" t="s">
        <v>133</v>
      </c>
      <c r="C350" s="1" t="s">
        <v>174</v>
      </c>
      <c r="D350" s="14"/>
      <c r="E350" s="17"/>
      <c r="F350" s="17"/>
      <c r="G350" s="14">
        <v>500</v>
      </c>
      <c r="H350" s="23"/>
      <c r="I350" s="36"/>
      <c r="J350" s="23"/>
      <c r="K350" s="23"/>
      <c r="L350" s="36"/>
      <c r="M350" s="23"/>
      <c r="N350" s="18"/>
      <c r="O350" s="18"/>
      <c r="P350" s="18"/>
      <c r="Q350" s="18"/>
      <c r="R350" s="18"/>
      <c r="S350" s="18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</row>
    <row r="351" spans="1:115" s="18" customFormat="1" ht="31.5">
      <c r="A351" s="5">
        <v>126</v>
      </c>
      <c r="B351" s="2" t="s">
        <v>235</v>
      </c>
      <c r="C351" s="5" t="s">
        <v>174</v>
      </c>
      <c r="D351" s="5" t="s">
        <v>291</v>
      </c>
      <c r="E351" s="5" t="s">
        <v>292</v>
      </c>
      <c r="F351" s="5">
        <v>16656</v>
      </c>
      <c r="G351" s="57">
        <v>500</v>
      </c>
      <c r="H351" s="56">
        <v>3.6</v>
      </c>
      <c r="I351" s="58"/>
      <c r="J351" s="61">
        <f>G351*H351</f>
        <v>1800</v>
      </c>
      <c r="K351" s="5">
        <v>1</v>
      </c>
      <c r="L351" s="58">
        <f>K351*H351</f>
        <v>3.6</v>
      </c>
      <c r="M351" s="20" t="s">
        <v>583</v>
      </c>
      <c r="N351" s="55"/>
      <c r="O351" s="55"/>
      <c r="P351" s="55"/>
      <c r="Q351" s="55"/>
      <c r="R351" s="55"/>
      <c r="S351" s="55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  <c r="DK351" s="81"/>
    </row>
    <row r="352" spans="1:19" s="49" customFormat="1" ht="31.5">
      <c r="A352" s="22">
        <v>130</v>
      </c>
      <c r="B352" s="24" t="s">
        <v>134</v>
      </c>
      <c r="C352" s="1" t="s">
        <v>174</v>
      </c>
      <c r="D352" s="14"/>
      <c r="E352" s="17"/>
      <c r="F352" s="17"/>
      <c r="G352" s="14">
        <v>550</v>
      </c>
      <c r="H352" s="23"/>
      <c r="I352" s="36"/>
      <c r="J352" s="23"/>
      <c r="K352" s="23"/>
      <c r="L352" s="36"/>
      <c r="M352" s="23"/>
      <c r="N352" s="18"/>
      <c r="O352" s="18"/>
      <c r="P352" s="18"/>
      <c r="Q352" s="18"/>
      <c r="R352" s="18"/>
      <c r="S352" s="18"/>
    </row>
    <row r="353" spans="1:19" s="49" customFormat="1" ht="47.25">
      <c r="A353" s="25">
        <v>130</v>
      </c>
      <c r="B353" s="2" t="s">
        <v>475</v>
      </c>
      <c r="C353" s="5" t="s">
        <v>174</v>
      </c>
      <c r="D353" s="10" t="s">
        <v>569</v>
      </c>
      <c r="E353" s="10" t="s">
        <v>570</v>
      </c>
      <c r="F353" s="10">
        <v>400416</v>
      </c>
      <c r="G353" s="41">
        <v>550</v>
      </c>
      <c r="H353" s="56">
        <v>20.99</v>
      </c>
      <c r="I353" s="54"/>
      <c r="J353" s="36">
        <f>G353*H353</f>
        <v>11544.5</v>
      </c>
      <c r="K353" s="10">
        <v>1</v>
      </c>
      <c r="L353" s="58">
        <v>20.99</v>
      </c>
      <c r="M353" s="20" t="s">
        <v>583</v>
      </c>
      <c r="N353" s="55"/>
      <c r="O353" s="55"/>
      <c r="P353" s="55"/>
      <c r="Q353" s="55"/>
      <c r="R353" s="55"/>
      <c r="S353" s="55"/>
    </row>
    <row r="354" spans="1:19" s="49" customFormat="1" ht="31.5">
      <c r="A354" s="22">
        <v>131</v>
      </c>
      <c r="B354" s="24" t="s">
        <v>135</v>
      </c>
      <c r="C354" s="1" t="s">
        <v>174</v>
      </c>
      <c r="D354" s="14"/>
      <c r="E354" s="17"/>
      <c r="F354" s="17"/>
      <c r="G354" s="14">
        <v>450</v>
      </c>
      <c r="H354" s="23"/>
      <c r="I354" s="36"/>
      <c r="J354" s="23"/>
      <c r="K354" s="23"/>
      <c r="L354" s="36"/>
      <c r="M354" s="23"/>
      <c r="N354" s="18"/>
      <c r="O354" s="18"/>
      <c r="P354" s="18"/>
      <c r="Q354" s="18"/>
      <c r="R354" s="18"/>
      <c r="S354" s="18"/>
    </row>
    <row r="355" spans="1:19" s="49" customFormat="1" ht="47.25">
      <c r="A355" s="25">
        <v>131</v>
      </c>
      <c r="B355" s="2" t="s">
        <v>475</v>
      </c>
      <c r="C355" s="5" t="s">
        <v>174</v>
      </c>
      <c r="D355" s="10" t="s">
        <v>569</v>
      </c>
      <c r="E355" s="10" t="s">
        <v>571</v>
      </c>
      <c r="F355" s="10">
        <v>400125</v>
      </c>
      <c r="G355" s="41">
        <v>450</v>
      </c>
      <c r="H355" s="56">
        <v>43.87</v>
      </c>
      <c r="I355" s="54"/>
      <c r="J355" s="36">
        <f>G355*H355</f>
        <v>19741.5</v>
      </c>
      <c r="K355" s="10">
        <v>1</v>
      </c>
      <c r="L355" s="58">
        <v>43.87</v>
      </c>
      <c r="M355" s="20" t="s">
        <v>583</v>
      </c>
      <c r="N355" s="55"/>
      <c r="O355" s="55"/>
      <c r="P355" s="55"/>
      <c r="Q355" s="55"/>
      <c r="R355" s="55"/>
      <c r="S355" s="55"/>
    </row>
    <row r="356" spans="1:19" s="49" customFormat="1" ht="31.5">
      <c r="A356" s="22">
        <v>132</v>
      </c>
      <c r="B356" s="24" t="s">
        <v>136</v>
      </c>
      <c r="C356" s="1" t="s">
        <v>174</v>
      </c>
      <c r="D356" s="14"/>
      <c r="E356" s="17"/>
      <c r="F356" s="17"/>
      <c r="G356" s="14">
        <v>50</v>
      </c>
      <c r="H356" s="23"/>
      <c r="I356" s="36"/>
      <c r="J356" s="23"/>
      <c r="K356" s="23"/>
      <c r="L356" s="36"/>
      <c r="M356" s="23"/>
      <c r="N356" s="18"/>
      <c r="O356" s="18"/>
      <c r="P356" s="18"/>
      <c r="Q356" s="18"/>
      <c r="R356" s="18"/>
      <c r="S356" s="18"/>
    </row>
    <row r="357" spans="1:115" s="49" customFormat="1" ht="31.5">
      <c r="A357" s="25">
        <v>132</v>
      </c>
      <c r="B357" s="2" t="s">
        <v>214</v>
      </c>
      <c r="C357" s="5" t="s">
        <v>174</v>
      </c>
      <c r="D357" s="10" t="s">
        <v>233</v>
      </c>
      <c r="E357" s="10" t="s">
        <v>234</v>
      </c>
      <c r="F357" s="10">
        <v>7313</v>
      </c>
      <c r="G357" s="41">
        <v>50</v>
      </c>
      <c r="H357" s="53">
        <v>8.58</v>
      </c>
      <c r="I357" s="34"/>
      <c r="J357" s="36">
        <f>G357*H357</f>
        <v>429</v>
      </c>
      <c r="K357" s="53" t="s">
        <v>217</v>
      </c>
      <c r="L357" s="54">
        <f>H357*10</f>
        <v>85.8</v>
      </c>
      <c r="M357" s="20" t="s">
        <v>583</v>
      </c>
      <c r="N357" s="55"/>
      <c r="O357" s="55"/>
      <c r="P357" s="55"/>
      <c r="Q357" s="55"/>
      <c r="R357" s="55"/>
      <c r="S357" s="55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</row>
    <row r="358" spans="1:115" s="19" customFormat="1" ht="15.75">
      <c r="A358" s="22">
        <v>133</v>
      </c>
      <c r="B358" s="24" t="s">
        <v>137</v>
      </c>
      <c r="C358" s="1" t="s">
        <v>174</v>
      </c>
      <c r="D358" s="14"/>
      <c r="E358" s="17"/>
      <c r="F358" s="17"/>
      <c r="G358" s="14">
        <v>200</v>
      </c>
      <c r="H358" s="23"/>
      <c r="I358" s="36"/>
      <c r="J358" s="23"/>
      <c r="K358" s="23"/>
      <c r="L358" s="36"/>
      <c r="M358" s="23"/>
      <c r="N358" s="18"/>
      <c r="O358" s="18"/>
      <c r="P358" s="18"/>
      <c r="Q358" s="18"/>
      <c r="R358" s="18"/>
      <c r="S358" s="18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</row>
    <row r="359" spans="1:115" s="49" customFormat="1" ht="15.75">
      <c r="A359" s="25">
        <v>133</v>
      </c>
      <c r="B359" s="2" t="s">
        <v>308</v>
      </c>
      <c r="C359" s="5" t="s">
        <v>174</v>
      </c>
      <c r="D359" s="41" t="s">
        <v>312</v>
      </c>
      <c r="E359" s="92" t="s">
        <v>320</v>
      </c>
      <c r="F359" s="92" t="s">
        <v>321</v>
      </c>
      <c r="G359" s="41">
        <v>200</v>
      </c>
      <c r="H359" s="53">
        <v>1</v>
      </c>
      <c r="I359" s="54"/>
      <c r="J359" s="36">
        <f>G359*H359</f>
        <v>200</v>
      </c>
      <c r="K359" s="10">
        <v>10</v>
      </c>
      <c r="L359" s="54">
        <f>K359*H359</f>
        <v>10</v>
      </c>
      <c r="M359" s="20" t="s">
        <v>583</v>
      </c>
      <c r="N359" s="55"/>
      <c r="O359" s="55"/>
      <c r="P359" s="55"/>
      <c r="Q359" s="55"/>
      <c r="R359" s="55"/>
      <c r="S359" s="55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</row>
    <row r="360" spans="1:115" s="49" customFormat="1" ht="47.25">
      <c r="A360" s="25">
        <v>133</v>
      </c>
      <c r="B360" s="2" t="s">
        <v>207</v>
      </c>
      <c r="C360" s="5" t="s">
        <v>174</v>
      </c>
      <c r="D360" s="10" t="s">
        <v>211</v>
      </c>
      <c r="E360" s="9" t="s">
        <v>212</v>
      </c>
      <c r="F360" s="9" t="s">
        <v>213</v>
      </c>
      <c r="G360" s="41">
        <v>200</v>
      </c>
      <c r="H360" s="53">
        <v>1.05</v>
      </c>
      <c r="I360" s="54"/>
      <c r="J360" s="36">
        <f>G360*H360</f>
        <v>210</v>
      </c>
      <c r="K360" s="10">
        <v>1</v>
      </c>
      <c r="L360" s="54">
        <f>H360</f>
        <v>1.05</v>
      </c>
      <c r="M360" s="10" t="s">
        <v>585</v>
      </c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</row>
    <row r="361" spans="1:115" s="19" customFormat="1" ht="63">
      <c r="A361" s="25">
        <v>133</v>
      </c>
      <c r="B361" s="2" t="s">
        <v>355</v>
      </c>
      <c r="C361" s="5" t="s">
        <v>174</v>
      </c>
      <c r="D361" s="97" t="s">
        <v>364</v>
      </c>
      <c r="E361" s="9" t="s">
        <v>365</v>
      </c>
      <c r="F361" s="10" t="s">
        <v>366</v>
      </c>
      <c r="G361" s="41">
        <v>200</v>
      </c>
      <c r="H361" s="53">
        <v>1.05</v>
      </c>
      <c r="I361" s="54"/>
      <c r="J361" s="36">
        <f>G361*H361</f>
        <v>210</v>
      </c>
      <c r="K361" s="10">
        <v>1</v>
      </c>
      <c r="L361" s="54">
        <f>K361*H361</f>
        <v>1.05</v>
      </c>
      <c r="M361" s="10" t="s">
        <v>585</v>
      </c>
      <c r="N361" s="55"/>
      <c r="O361" s="55"/>
      <c r="P361" s="55"/>
      <c r="Q361" s="55"/>
      <c r="R361" s="55"/>
      <c r="S361" s="55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</row>
    <row r="362" spans="1:115" s="49" customFormat="1" ht="47.25">
      <c r="A362" s="5">
        <v>133</v>
      </c>
      <c r="B362" s="2" t="s">
        <v>235</v>
      </c>
      <c r="C362" s="5" t="s">
        <v>174</v>
      </c>
      <c r="D362" s="5" t="s">
        <v>291</v>
      </c>
      <c r="E362" s="5" t="s">
        <v>293</v>
      </c>
      <c r="F362" s="5">
        <v>10158</v>
      </c>
      <c r="G362" s="57">
        <v>200</v>
      </c>
      <c r="H362" s="56">
        <v>1.3</v>
      </c>
      <c r="I362" s="58"/>
      <c r="J362" s="61">
        <f>G362*H362</f>
        <v>260</v>
      </c>
      <c r="K362" s="5">
        <v>1</v>
      </c>
      <c r="L362" s="58">
        <f>K362*H362</f>
        <v>1.3</v>
      </c>
      <c r="M362" s="10" t="s">
        <v>586</v>
      </c>
      <c r="N362" s="55"/>
      <c r="O362" s="55"/>
      <c r="P362" s="55"/>
      <c r="Q362" s="55"/>
      <c r="R362" s="55"/>
      <c r="S362" s="5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</row>
    <row r="363" spans="1:19" s="49" customFormat="1" ht="31.5">
      <c r="A363" s="25">
        <v>133</v>
      </c>
      <c r="B363" s="2" t="s">
        <v>475</v>
      </c>
      <c r="C363" s="5" t="s">
        <v>174</v>
      </c>
      <c r="D363" s="102" t="s">
        <v>572</v>
      </c>
      <c r="E363" s="103" t="s">
        <v>573</v>
      </c>
      <c r="F363" s="103" t="s">
        <v>574</v>
      </c>
      <c r="G363" s="41">
        <v>200</v>
      </c>
      <c r="H363" s="105">
        <v>1.63</v>
      </c>
      <c r="I363" s="54"/>
      <c r="J363" s="36">
        <f>G363*H363</f>
        <v>326</v>
      </c>
      <c r="K363" s="10">
        <v>1</v>
      </c>
      <c r="L363" s="106">
        <v>1.63</v>
      </c>
      <c r="M363" s="10" t="s">
        <v>589</v>
      </c>
      <c r="N363" s="55"/>
      <c r="O363" s="55"/>
      <c r="P363" s="55"/>
      <c r="Q363" s="55"/>
      <c r="R363" s="55"/>
      <c r="S363" s="55"/>
    </row>
    <row r="364" spans="1:115" s="49" customFormat="1" ht="15.75">
      <c r="A364" s="22">
        <v>134</v>
      </c>
      <c r="B364" s="24" t="s">
        <v>138</v>
      </c>
      <c r="C364" s="1" t="s">
        <v>175</v>
      </c>
      <c r="D364" s="14"/>
      <c r="E364" s="17"/>
      <c r="F364" s="17"/>
      <c r="G364" s="10">
        <v>300</v>
      </c>
      <c r="H364" s="23"/>
      <c r="I364" s="36"/>
      <c r="J364" s="23"/>
      <c r="K364" s="23"/>
      <c r="L364" s="36"/>
      <c r="M364" s="23"/>
      <c r="N364" s="18"/>
      <c r="O364" s="18"/>
      <c r="P364" s="18"/>
      <c r="Q364" s="18"/>
      <c r="R364" s="18"/>
      <c r="S364" s="18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  <c r="DA364" s="95"/>
      <c r="DB364" s="95"/>
      <c r="DC364" s="95"/>
      <c r="DD364" s="95"/>
      <c r="DE364" s="95"/>
      <c r="DF364" s="95"/>
      <c r="DG364" s="95"/>
      <c r="DH364" s="95"/>
      <c r="DI364" s="95"/>
      <c r="DJ364" s="95"/>
      <c r="DK364" s="95"/>
    </row>
    <row r="365" spans="1:115" s="49" customFormat="1" ht="31.5">
      <c r="A365" s="25">
        <v>134</v>
      </c>
      <c r="B365" s="2" t="s">
        <v>324</v>
      </c>
      <c r="C365" s="5" t="s">
        <v>175</v>
      </c>
      <c r="D365" s="41" t="s">
        <v>325</v>
      </c>
      <c r="E365" s="41" t="s">
        <v>333</v>
      </c>
      <c r="F365" s="91" t="s">
        <v>334</v>
      </c>
      <c r="G365" s="10">
        <v>300</v>
      </c>
      <c r="H365" s="53">
        <v>2</v>
      </c>
      <c r="I365" s="54"/>
      <c r="J365" s="36">
        <f>H365*G365</f>
        <v>600</v>
      </c>
      <c r="K365" s="10">
        <v>5</v>
      </c>
      <c r="L365" s="54">
        <f>H365*K365</f>
        <v>10</v>
      </c>
      <c r="M365" s="20" t="s">
        <v>583</v>
      </c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</row>
    <row r="366" spans="1:115" s="49" customFormat="1" ht="31.5">
      <c r="A366" s="5">
        <v>134</v>
      </c>
      <c r="B366" s="2" t="s">
        <v>235</v>
      </c>
      <c r="C366" s="5" t="s">
        <v>175</v>
      </c>
      <c r="D366" s="5" t="s">
        <v>291</v>
      </c>
      <c r="E366" s="5" t="s">
        <v>294</v>
      </c>
      <c r="F366" s="5">
        <v>10746</v>
      </c>
      <c r="G366" s="5">
        <v>300</v>
      </c>
      <c r="H366" s="56">
        <v>2.97</v>
      </c>
      <c r="I366" s="58"/>
      <c r="J366" s="61">
        <f>G366*H366</f>
        <v>891.0000000000001</v>
      </c>
      <c r="K366" s="5">
        <v>5</v>
      </c>
      <c r="L366" s="58">
        <f>K366*H366</f>
        <v>14.850000000000001</v>
      </c>
      <c r="M366" s="10" t="s">
        <v>585</v>
      </c>
      <c r="N366" s="55"/>
      <c r="O366" s="55"/>
      <c r="P366" s="55"/>
      <c r="Q366" s="55"/>
      <c r="R366" s="55"/>
      <c r="S366" s="55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</row>
    <row r="367" spans="1:19" s="49" customFormat="1" ht="31.5">
      <c r="A367" s="25">
        <v>134</v>
      </c>
      <c r="B367" s="2" t="s">
        <v>475</v>
      </c>
      <c r="C367" s="5" t="s">
        <v>175</v>
      </c>
      <c r="D367" s="102" t="s">
        <v>572</v>
      </c>
      <c r="E367" s="103" t="s">
        <v>575</v>
      </c>
      <c r="F367" s="103" t="s">
        <v>576</v>
      </c>
      <c r="G367" s="10">
        <v>300</v>
      </c>
      <c r="H367" s="105">
        <v>3.22</v>
      </c>
      <c r="I367" s="54"/>
      <c r="J367" s="36">
        <f>G367*H367</f>
        <v>966.0000000000001</v>
      </c>
      <c r="K367" s="10" t="s">
        <v>577</v>
      </c>
      <c r="L367" s="54">
        <v>3.22</v>
      </c>
      <c r="M367" s="10" t="s">
        <v>586</v>
      </c>
      <c r="N367" s="55"/>
      <c r="O367" s="55"/>
      <c r="P367" s="55"/>
      <c r="Q367" s="55"/>
      <c r="R367" s="55"/>
      <c r="S367" s="55"/>
    </row>
    <row r="368" spans="1:115" s="49" customFormat="1" ht="15.75">
      <c r="A368" s="22">
        <v>135</v>
      </c>
      <c r="B368" s="24" t="s">
        <v>139</v>
      </c>
      <c r="C368" s="1" t="s">
        <v>171</v>
      </c>
      <c r="D368" s="14"/>
      <c r="E368" s="17"/>
      <c r="F368" s="17"/>
      <c r="G368" s="14">
        <v>250</v>
      </c>
      <c r="H368" s="23"/>
      <c r="I368" s="36"/>
      <c r="J368" s="23"/>
      <c r="K368" s="23"/>
      <c r="L368" s="36"/>
      <c r="M368" s="23"/>
      <c r="N368" s="18"/>
      <c r="O368" s="18"/>
      <c r="P368" s="18"/>
      <c r="Q368" s="18"/>
      <c r="R368" s="18"/>
      <c r="S368" s="18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5"/>
      <c r="DC368" s="95"/>
      <c r="DD368" s="95"/>
      <c r="DE368" s="95"/>
      <c r="DF368" s="95"/>
      <c r="DG368" s="95"/>
      <c r="DH368" s="95"/>
      <c r="DI368" s="95"/>
      <c r="DJ368" s="95"/>
      <c r="DK368" s="95"/>
    </row>
    <row r="369" spans="1:115" s="49" customFormat="1" ht="31.5">
      <c r="A369" s="5">
        <v>135</v>
      </c>
      <c r="B369" s="2" t="s">
        <v>235</v>
      </c>
      <c r="C369" s="5" t="s">
        <v>171</v>
      </c>
      <c r="D369" s="5" t="s">
        <v>291</v>
      </c>
      <c r="E369" s="5" t="s">
        <v>292</v>
      </c>
      <c r="F369" s="5">
        <v>16656</v>
      </c>
      <c r="G369" s="57">
        <v>250</v>
      </c>
      <c r="H369" s="56">
        <v>3.6</v>
      </c>
      <c r="I369" s="58"/>
      <c r="J369" s="61">
        <f>G369*H369</f>
        <v>900</v>
      </c>
      <c r="K369" s="5">
        <v>1</v>
      </c>
      <c r="L369" s="58">
        <f>K369*H369</f>
        <v>3.6</v>
      </c>
      <c r="M369" s="20" t="s">
        <v>583</v>
      </c>
      <c r="N369" s="55"/>
      <c r="O369" s="55"/>
      <c r="P369" s="55"/>
      <c r="Q369" s="55"/>
      <c r="R369" s="55"/>
      <c r="S369" s="55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</row>
    <row r="370" spans="1:115" s="49" customFormat="1" ht="15.75">
      <c r="A370" s="22">
        <v>136</v>
      </c>
      <c r="B370" s="24" t="s">
        <v>140</v>
      </c>
      <c r="C370" s="1" t="s">
        <v>174</v>
      </c>
      <c r="D370" s="14"/>
      <c r="E370" s="17"/>
      <c r="F370" s="17"/>
      <c r="G370" s="14">
        <v>30</v>
      </c>
      <c r="H370" s="23"/>
      <c r="I370" s="36"/>
      <c r="J370" s="23"/>
      <c r="K370" s="23"/>
      <c r="L370" s="36"/>
      <c r="M370" s="23"/>
      <c r="N370" s="18"/>
      <c r="O370" s="18"/>
      <c r="P370" s="18"/>
      <c r="Q370" s="18"/>
      <c r="R370" s="18"/>
      <c r="S370" s="18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</row>
    <row r="371" spans="1:115" s="49" customFormat="1" ht="126">
      <c r="A371" s="5">
        <v>136</v>
      </c>
      <c r="B371" s="2" t="s">
        <v>235</v>
      </c>
      <c r="C371" s="5" t="s">
        <v>174</v>
      </c>
      <c r="D371" s="57" t="s">
        <v>295</v>
      </c>
      <c r="E371" s="5" t="s">
        <v>296</v>
      </c>
      <c r="F371" s="57">
        <v>661000045</v>
      </c>
      <c r="G371" s="57">
        <v>30</v>
      </c>
      <c r="H371" s="63">
        <v>56</v>
      </c>
      <c r="I371" s="58"/>
      <c r="J371" s="61">
        <f>G371*H371</f>
        <v>1680</v>
      </c>
      <c r="K371" s="5">
        <v>1</v>
      </c>
      <c r="L371" s="58">
        <f>K371*H371</f>
        <v>56</v>
      </c>
      <c r="M371" s="20" t="s">
        <v>583</v>
      </c>
      <c r="N371" s="55"/>
      <c r="O371" s="55"/>
      <c r="P371" s="55"/>
      <c r="Q371" s="55"/>
      <c r="R371" s="55"/>
      <c r="S371" s="55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</row>
    <row r="372" spans="1:19" s="49" customFormat="1" ht="31.5">
      <c r="A372" s="25">
        <v>136</v>
      </c>
      <c r="B372" s="2" t="s">
        <v>475</v>
      </c>
      <c r="C372" s="5" t="s">
        <v>174</v>
      </c>
      <c r="D372" s="41" t="s">
        <v>578</v>
      </c>
      <c r="E372" s="10" t="s">
        <v>579</v>
      </c>
      <c r="F372" s="10" t="s">
        <v>580</v>
      </c>
      <c r="G372" s="41">
        <v>30</v>
      </c>
      <c r="H372" s="56">
        <v>62.4</v>
      </c>
      <c r="I372" s="54"/>
      <c r="J372" s="36">
        <f>G372*H372</f>
        <v>1872</v>
      </c>
      <c r="K372" s="155" t="s">
        <v>581</v>
      </c>
      <c r="L372" s="54">
        <v>62.4</v>
      </c>
      <c r="M372" s="10" t="s">
        <v>585</v>
      </c>
      <c r="N372" s="55"/>
      <c r="O372" s="55"/>
      <c r="P372" s="55"/>
      <c r="Q372" s="55"/>
      <c r="R372" s="55"/>
      <c r="S372" s="55"/>
    </row>
    <row r="373" spans="1:19" s="49" customFormat="1" ht="47.25">
      <c r="A373" s="25">
        <v>136</v>
      </c>
      <c r="B373" s="2" t="s">
        <v>457</v>
      </c>
      <c r="C373" s="5" t="s">
        <v>174</v>
      </c>
      <c r="D373" s="41" t="s">
        <v>458</v>
      </c>
      <c r="E373" s="92" t="s">
        <v>459</v>
      </c>
      <c r="F373" s="92">
        <v>8850</v>
      </c>
      <c r="G373" s="41">
        <v>30</v>
      </c>
      <c r="H373" s="53">
        <v>72.46</v>
      </c>
      <c r="I373" s="54"/>
      <c r="J373" s="36">
        <v>2173.7999999999997</v>
      </c>
      <c r="K373" s="10">
        <v>1</v>
      </c>
      <c r="L373" s="54">
        <f>K373*H373</f>
        <v>72.46</v>
      </c>
      <c r="M373" s="10" t="s">
        <v>586</v>
      </c>
      <c r="N373" s="55"/>
      <c r="O373" s="55"/>
      <c r="P373" s="55"/>
      <c r="Q373" s="55"/>
      <c r="R373" s="55"/>
      <c r="S373" s="55"/>
    </row>
    <row r="374" spans="1:115" s="49" customFormat="1" ht="43.5" customHeight="1">
      <c r="A374" s="25">
        <v>136</v>
      </c>
      <c r="B374" s="2" t="s">
        <v>308</v>
      </c>
      <c r="C374" s="5" t="s">
        <v>174</v>
      </c>
      <c r="D374" s="41" t="s">
        <v>322</v>
      </c>
      <c r="E374" s="92" t="s">
        <v>323</v>
      </c>
      <c r="F374" s="92">
        <v>212778</v>
      </c>
      <c r="G374" s="41">
        <v>30</v>
      </c>
      <c r="H374" s="53">
        <v>195</v>
      </c>
      <c r="I374" s="54"/>
      <c r="J374" s="36">
        <f>G374*H374</f>
        <v>5850</v>
      </c>
      <c r="K374" s="10">
        <v>1</v>
      </c>
      <c r="L374" s="54">
        <f>K374*H374</f>
        <v>195</v>
      </c>
      <c r="M374" s="10" t="s">
        <v>589</v>
      </c>
      <c r="N374" s="55"/>
      <c r="O374" s="55"/>
      <c r="P374" s="55"/>
      <c r="Q374" s="55"/>
      <c r="R374" s="55"/>
      <c r="S374" s="55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</row>
    <row r="375" spans="1:115" s="49" customFormat="1" ht="33.75" customHeight="1">
      <c r="A375" s="22">
        <v>137</v>
      </c>
      <c r="B375" s="24" t="s">
        <v>141</v>
      </c>
      <c r="C375" s="1" t="s">
        <v>174</v>
      </c>
      <c r="D375" s="14"/>
      <c r="E375" s="17"/>
      <c r="F375" s="17"/>
      <c r="G375" s="14">
        <v>3000</v>
      </c>
      <c r="H375" s="23"/>
      <c r="I375" s="36"/>
      <c r="J375" s="23"/>
      <c r="K375" s="23"/>
      <c r="L375" s="36"/>
      <c r="M375" s="23"/>
      <c r="N375" s="18"/>
      <c r="O375" s="18"/>
      <c r="P375" s="18"/>
      <c r="Q375" s="18"/>
      <c r="R375" s="18"/>
      <c r="S375" s="18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</row>
    <row r="376" spans="1:19" s="49" customFormat="1" ht="126">
      <c r="A376" s="25">
        <v>137</v>
      </c>
      <c r="B376" s="2" t="s">
        <v>433</v>
      </c>
      <c r="C376" s="5" t="s">
        <v>174</v>
      </c>
      <c r="D376" s="41" t="s">
        <v>440</v>
      </c>
      <c r="E376" s="92" t="s">
        <v>450</v>
      </c>
      <c r="F376" s="92">
        <v>995029</v>
      </c>
      <c r="G376" s="41">
        <v>3000</v>
      </c>
      <c r="H376" s="53">
        <v>8.5</v>
      </c>
      <c r="I376" s="54"/>
      <c r="J376" s="36">
        <f>G376*H376</f>
        <v>25500</v>
      </c>
      <c r="K376" s="10" t="s">
        <v>399</v>
      </c>
      <c r="L376" s="54">
        <f>H376*1</f>
        <v>8.5</v>
      </c>
      <c r="M376" s="20" t="s">
        <v>583</v>
      </c>
      <c r="N376" s="55"/>
      <c r="O376" s="55"/>
      <c r="P376" s="55"/>
      <c r="Q376" s="55"/>
      <c r="R376" s="55"/>
      <c r="S376" s="55"/>
    </row>
    <row r="377" spans="1:19" s="49" customFormat="1" ht="15.75">
      <c r="A377" s="22">
        <v>138</v>
      </c>
      <c r="B377" s="24" t="s">
        <v>142</v>
      </c>
      <c r="C377" s="1" t="s">
        <v>174</v>
      </c>
      <c r="D377" s="14"/>
      <c r="E377" s="17"/>
      <c r="F377" s="17"/>
      <c r="G377" s="14">
        <v>60</v>
      </c>
      <c r="H377" s="23"/>
      <c r="I377" s="36"/>
      <c r="J377" s="23"/>
      <c r="K377" s="23"/>
      <c r="L377" s="36"/>
      <c r="M377" s="23"/>
      <c r="N377" s="18"/>
      <c r="O377" s="18"/>
      <c r="P377" s="18"/>
      <c r="Q377" s="18"/>
      <c r="R377" s="18"/>
      <c r="S377" s="18"/>
    </row>
    <row r="378" spans="1:19" s="49" customFormat="1" ht="110.25">
      <c r="A378" s="25">
        <v>138</v>
      </c>
      <c r="B378" s="2" t="s">
        <v>433</v>
      </c>
      <c r="C378" s="5" t="s">
        <v>174</v>
      </c>
      <c r="D378" s="41" t="s">
        <v>440</v>
      </c>
      <c r="E378" s="92" t="s">
        <v>451</v>
      </c>
      <c r="F378" s="92">
        <v>995030</v>
      </c>
      <c r="G378" s="41">
        <v>60</v>
      </c>
      <c r="H378" s="53">
        <v>5.9</v>
      </c>
      <c r="I378" s="54"/>
      <c r="J378" s="36">
        <f>G378*H378</f>
        <v>354</v>
      </c>
      <c r="K378" s="10" t="s">
        <v>399</v>
      </c>
      <c r="L378" s="54">
        <f>H378*1</f>
        <v>5.9</v>
      </c>
      <c r="M378" s="20" t="s">
        <v>583</v>
      </c>
      <c r="N378" s="55"/>
      <c r="O378" s="55"/>
      <c r="P378" s="55"/>
      <c r="Q378" s="55"/>
      <c r="R378" s="55"/>
      <c r="S378" s="55"/>
    </row>
    <row r="379" spans="1:19" s="49" customFormat="1" ht="31.5">
      <c r="A379" s="22">
        <v>139</v>
      </c>
      <c r="B379" s="24" t="s">
        <v>143</v>
      </c>
      <c r="C379" s="1" t="s">
        <v>174</v>
      </c>
      <c r="D379" s="14"/>
      <c r="E379" s="17"/>
      <c r="F379" s="17"/>
      <c r="G379" s="14">
        <v>600</v>
      </c>
      <c r="H379" s="23"/>
      <c r="I379" s="36"/>
      <c r="J379" s="23"/>
      <c r="K379" s="23"/>
      <c r="L379" s="36"/>
      <c r="M379" s="23"/>
      <c r="N379" s="18"/>
      <c r="O379" s="18"/>
      <c r="P379" s="18"/>
      <c r="Q379" s="18"/>
      <c r="R379" s="18"/>
      <c r="S379" s="18"/>
    </row>
    <row r="380" spans="1:19" s="49" customFormat="1" ht="126">
      <c r="A380" s="25">
        <v>139</v>
      </c>
      <c r="B380" s="2" t="s">
        <v>433</v>
      </c>
      <c r="C380" s="5" t="s">
        <v>174</v>
      </c>
      <c r="D380" s="41" t="s">
        <v>440</v>
      </c>
      <c r="E380" s="92" t="s">
        <v>452</v>
      </c>
      <c r="F380" s="92">
        <v>995035</v>
      </c>
      <c r="G380" s="41">
        <v>600</v>
      </c>
      <c r="H380" s="53">
        <v>7.4</v>
      </c>
      <c r="I380" s="54"/>
      <c r="J380" s="36">
        <f>G380*H380</f>
        <v>4440</v>
      </c>
      <c r="K380" s="10" t="s">
        <v>399</v>
      </c>
      <c r="L380" s="54">
        <f>H380*1</f>
        <v>7.4</v>
      </c>
      <c r="M380" s="20" t="s">
        <v>583</v>
      </c>
      <c r="N380" s="55"/>
      <c r="O380" s="55"/>
      <c r="P380" s="55"/>
      <c r="Q380" s="55"/>
      <c r="R380" s="55"/>
      <c r="S380" s="55"/>
    </row>
    <row r="381" spans="1:19" s="49" customFormat="1" ht="31.5">
      <c r="A381" s="22">
        <v>140</v>
      </c>
      <c r="B381" s="69" t="s">
        <v>144</v>
      </c>
      <c r="C381" s="1"/>
      <c r="D381" s="14"/>
      <c r="E381" s="17"/>
      <c r="F381" s="17"/>
      <c r="G381" s="14"/>
      <c r="H381" s="23"/>
      <c r="I381" s="36"/>
      <c r="J381" s="23"/>
      <c r="K381" s="23"/>
      <c r="L381" s="36"/>
      <c r="M381" s="23"/>
      <c r="N381" s="18"/>
      <c r="O381" s="18"/>
      <c r="P381" s="18"/>
      <c r="Q381" s="18"/>
      <c r="R381" s="18"/>
      <c r="S381" s="18"/>
    </row>
    <row r="382" spans="1:19" s="49" customFormat="1" ht="15.75">
      <c r="A382" s="22">
        <v>140</v>
      </c>
      <c r="B382" s="69" t="s">
        <v>297</v>
      </c>
      <c r="C382" s="1"/>
      <c r="D382" s="14"/>
      <c r="E382" s="17"/>
      <c r="F382" s="17"/>
      <c r="G382" s="14"/>
      <c r="H382" s="23"/>
      <c r="I382" s="36"/>
      <c r="J382" s="36">
        <f>SUM(I384:I388)</f>
        <v>21218.589999999997</v>
      </c>
      <c r="K382" s="23"/>
      <c r="L382" s="36"/>
      <c r="M382" s="20" t="s">
        <v>583</v>
      </c>
      <c r="N382" s="18"/>
      <c r="O382" s="18"/>
      <c r="P382" s="18"/>
      <c r="Q382" s="18"/>
      <c r="R382" s="18"/>
      <c r="S382" s="18"/>
    </row>
    <row r="383" spans="1:19" s="49" customFormat="1" ht="15.75">
      <c r="A383" s="25">
        <v>140.1</v>
      </c>
      <c r="B383" s="116" t="s">
        <v>145</v>
      </c>
      <c r="C383" s="39" t="s">
        <v>176</v>
      </c>
      <c r="D383" s="14"/>
      <c r="E383" s="17"/>
      <c r="F383" s="17"/>
      <c r="G383" s="72">
        <v>400</v>
      </c>
      <c r="H383" s="23"/>
      <c r="I383" s="36"/>
      <c r="J383" s="23"/>
      <c r="K383" s="23"/>
      <c r="L383" s="36"/>
      <c r="M383" s="23"/>
      <c r="N383" s="18"/>
      <c r="O383" s="18"/>
      <c r="P383" s="18"/>
      <c r="Q383" s="18"/>
      <c r="R383" s="18"/>
      <c r="S383" s="18"/>
    </row>
    <row r="384" spans="1:19" s="49" customFormat="1" ht="78.75">
      <c r="A384" s="25">
        <v>140.1</v>
      </c>
      <c r="B384" s="70" t="s">
        <v>297</v>
      </c>
      <c r="C384" s="39" t="s">
        <v>176</v>
      </c>
      <c r="D384" s="10" t="s">
        <v>298</v>
      </c>
      <c r="E384" s="71" t="s">
        <v>299</v>
      </c>
      <c r="F384" s="10">
        <v>20302800</v>
      </c>
      <c r="G384" s="72">
        <v>400</v>
      </c>
      <c r="H384" s="10" t="s">
        <v>300</v>
      </c>
      <c r="I384" s="54">
        <f>G384*H384</f>
        <v>14741.919999999998</v>
      </c>
      <c r="J384" s="23"/>
      <c r="K384" s="10" t="s">
        <v>301</v>
      </c>
      <c r="L384" s="54">
        <f>H384*18.6</f>
        <v>685.49928</v>
      </c>
      <c r="M384" s="10"/>
      <c r="N384" s="55"/>
      <c r="O384" s="55"/>
      <c r="P384" s="55"/>
      <c r="Q384" s="55"/>
      <c r="R384" s="55"/>
      <c r="S384" s="55"/>
    </row>
    <row r="385" spans="1:19" s="49" customFormat="1" ht="15.75">
      <c r="A385" s="25">
        <v>140.2</v>
      </c>
      <c r="B385" s="27" t="s">
        <v>146</v>
      </c>
      <c r="C385" s="39" t="s">
        <v>176</v>
      </c>
      <c r="D385" s="14"/>
      <c r="E385" s="17"/>
      <c r="F385" s="17"/>
      <c r="G385" s="43">
        <v>100</v>
      </c>
      <c r="H385" s="23"/>
      <c r="I385" s="36"/>
      <c r="J385" s="23"/>
      <c r="K385" s="23"/>
      <c r="L385" s="36"/>
      <c r="M385" s="23"/>
      <c r="N385" s="18"/>
      <c r="O385" s="18"/>
      <c r="P385" s="18"/>
      <c r="Q385" s="18"/>
      <c r="R385" s="18"/>
      <c r="S385" s="18"/>
    </row>
    <row r="386" spans="1:115" s="49" customFormat="1" ht="47.25">
      <c r="A386" s="25">
        <v>140.2</v>
      </c>
      <c r="B386" s="70" t="s">
        <v>297</v>
      </c>
      <c r="C386" s="39" t="s">
        <v>176</v>
      </c>
      <c r="D386" s="10" t="s">
        <v>298</v>
      </c>
      <c r="E386" s="71" t="s">
        <v>302</v>
      </c>
      <c r="F386" s="10">
        <v>20013400</v>
      </c>
      <c r="G386" s="72">
        <v>100</v>
      </c>
      <c r="H386" s="10" t="s">
        <v>303</v>
      </c>
      <c r="I386" s="54">
        <f>G386*H386</f>
        <v>3046.67</v>
      </c>
      <c r="J386" s="23"/>
      <c r="K386" s="10" t="s">
        <v>304</v>
      </c>
      <c r="L386" s="54">
        <f>H386*15</f>
        <v>457.0005</v>
      </c>
      <c r="M386" s="10"/>
      <c r="N386" s="55"/>
      <c r="O386" s="55"/>
      <c r="P386" s="55"/>
      <c r="Q386" s="55"/>
      <c r="R386" s="55"/>
      <c r="S386" s="55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</row>
    <row r="387" spans="1:115" s="19" customFormat="1" ht="15.75">
      <c r="A387" s="25">
        <v>140.3</v>
      </c>
      <c r="B387" s="28" t="s">
        <v>147</v>
      </c>
      <c r="C387" s="39" t="s">
        <v>176</v>
      </c>
      <c r="D387" s="14"/>
      <c r="E387" s="17"/>
      <c r="F387" s="17"/>
      <c r="G387" s="43">
        <v>100</v>
      </c>
      <c r="H387" s="23"/>
      <c r="I387" s="36"/>
      <c r="J387" s="23"/>
      <c r="K387" s="23"/>
      <c r="L387" s="36"/>
      <c r="M387" s="23"/>
      <c r="N387" s="18"/>
      <c r="O387" s="18"/>
      <c r="P387" s="18"/>
      <c r="Q387" s="18"/>
      <c r="R387" s="18"/>
      <c r="S387" s="18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</row>
    <row r="388" spans="1:19" s="49" customFormat="1" ht="63">
      <c r="A388" s="25">
        <v>140.3</v>
      </c>
      <c r="B388" s="70" t="s">
        <v>297</v>
      </c>
      <c r="C388" s="39" t="s">
        <v>176</v>
      </c>
      <c r="D388" s="10" t="s">
        <v>298</v>
      </c>
      <c r="E388" s="71" t="s">
        <v>305</v>
      </c>
      <c r="F388" s="10">
        <v>20013500</v>
      </c>
      <c r="G388" s="72">
        <v>100</v>
      </c>
      <c r="H388" s="10" t="s">
        <v>306</v>
      </c>
      <c r="I388" s="54">
        <f>G388*H388</f>
        <v>3429.9999999999995</v>
      </c>
      <c r="J388" s="23"/>
      <c r="K388" s="10" t="s">
        <v>307</v>
      </c>
      <c r="L388" s="54">
        <f>H388*10</f>
        <v>343</v>
      </c>
      <c r="M388" s="10"/>
      <c r="N388" s="55"/>
      <c r="O388" s="55"/>
      <c r="P388" s="55"/>
      <c r="Q388" s="55"/>
      <c r="R388" s="55"/>
      <c r="S388" s="55"/>
    </row>
    <row r="389" spans="1:19" s="49" customFormat="1" ht="31.5">
      <c r="A389" s="29">
        <v>141</v>
      </c>
      <c r="B389" s="30" t="s">
        <v>148</v>
      </c>
      <c r="C389" s="33"/>
      <c r="D389" s="14"/>
      <c r="E389" s="17"/>
      <c r="F389" s="17"/>
      <c r="G389" s="33"/>
      <c r="H389" s="23"/>
      <c r="I389" s="36"/>
      <c r="J389" s="23"/>
      <c r="K389" s="23"/>
      <c r="L389" s="36"/>
      <c r="M389" s="23"/>
      <c r="N389" s="18"/>
      <c r="O389" s="18"/>
      <c r="P389" s="18"/>
      <c r="Q389" s="18"/>
      <c r="R389" s="18"/>
      <c r="S389" s="18"/>
    </row>
    <row r="390" spans="1:19" s="49" customFormat="1" ht="15.75">
      <c r="A390" s="29">
        <v>141</v>
      </c>
      <c r="B390" s="30" t="s">
        <v>367</v>
      </c>
      <c r="C390" s="33"/>
      <c r="D390" s="14"/>
      <c r="E390" s="17"/>
      <c r="F390" s="17"/>
      <c r="G390" s="33"/>
      <c r="H390" s="35"/>
      <c r="I390" s="36"/>
      <c r="J390" s="36">
        <f>SUM(I392:I414)</f>
        <v>32555.019999999997</v>
      </c>
      <c r="K390" s="23"/>
      <c r="L390" s="36"/>
      <c r="M390" s="20" t="s">
        <v>583</v>
      </c>
      <c r="N390" s="18"/>
      <c r="O390" s="18"/>
      <c r="P390" s="18"/>
      <c r="Q390" s="18"/>
      <c r="R390" s="18"/>
      <c r="S390" s="18"/>
    </row>
    <row r="391" spans="1:19" s="49" customFormat="1" ht="15.75">
      <c r="A391" s="31">
        <v>141.1</v>
      </c>
      <c r="B391" s="32" t="s">
        <v>149</v>
      </c>
      <c r="C391" s="39" t="s">
        <v>174</v>
      </c>
      <c r="D391" s="14"/>
      <c r="E391" s="17"/>
      <c r="F391" s="17"/>
      <c r="G391" s="44">
        <v>20</v>
      </c>
      <c r="H391" s="23"/>
      <c r="I391" s="36"/>
      <c r="J391" s="23"/>
      <c r="K391" s="23"/>
      <c r="L391" s="36"/>
      <c r="M391" s="23"/>
      <c r="N391" s="18"/>
      <c r="O391" s="18"/>
      <c r="P391" s="18"/>
      <c r="Q391" s="18"/>
      <c r="R391" s="18"/>
      <c r="S391" s="18"/>
    </row>
    <row r="392" spans="1:19" s="49" customFormat="1" ht="63">
      <c r="A392" s="31">
        <v>141.1</v>
      </c>
      <c r="B392" s="33" t="s">
        <v>367</v>
      </c>
      <c r="C392" s="39" t="s">
        <v>174</v>
      </c>
      <c r="D392" s="10" t="s">
        <v>368</v>
      </c>
      <c r="E392" s="92" t="s">
        <v>369</v>
      </c>
      <c r="F392" s="92" t="s">
        <v>370</v>
      </c>
      <c r="G392" s="44">
        <v>20</v>
      </c>
      <c r="H392" s="53">
        <v>431.1</v>
      </c>
      <c r="I392" s="54">
        <f>G392*H392</f>
        <v>8622</v>
      </c>
      <c r="J392" s="36"/>
      <c r="K392" s="10" t="s">
        <v>371</v>
      </c>
      <c r="L392" s="54">
        <v>431.1</v>
      </c>
      <c r="M392" s="10"/>
      <c r="N392" s="55"/>
      <c r="O392" s="55"/>
      <c r="P392" s="55"/>
      <c r="Q392" s="55"/>
      <c r="R392" s="55"/>
      <c r="S392" s="55"/>
    </row>
    <row r="393" spans="1:19" s="49" customFormat="1" ht="15.75">
      <c r="A393" s="31">
        <v>141.2</v>
      </c>
      <c r="B393" s="32" t="s">
        <v>150</v>
      </c>
      <c r="C393" s="39" t="s">
        <v>174</v>
      </c>
      <c r="D393" s="14"/>
      <c r="E393" s="17"/>
      <c r="F393" s="17"/>
      <c r="G393" s="44">
        <v>20</v>
      </c>
      <c r="H393" s="23"/>
      <c r="I393" s="36"/>
      <c r="J393" s="23"/>
      <c r="K393" s="23"/>
      <c r="L393" s="36"/>
      <c r="M393" s="23"/>
      <c r="N393" s="18"/>
      <c r="O393" s="18"/>
      <c r="P393" s="18"/>
      <c r="Q393" s="18"/>
      <c r="R393" s="18"/>
      <c r="S393" s="18"/>
    </row>
    <row r="394" spans="1:19" s="49" customFormat="1" ht="63">
      <c r="A394" s="31">
        <v>141.2</v>
      </c>
      <c r="B394" s="33" t="s">
        <v>367</v>
      </c>
      <c r="C394" s="39" t="s">
        <v>174</v>
      </c>
      <c r="D394" s="10" t="s">
        <v>368</v>
      </c>
      <c r="E394" s="92" t="s">
        <v>372</v>
      </c>
      <c r="F394" s="92" t="s">
        <v>373</v>
      </c>
      <c r="G394" s="44">
        <v>20</v>
      </c>
      <c r="H394" s="53">
        <v>431.1</v>
      </c>
      <c r="I394" s="54">
        <f>G394*H394</f>
        <v>8622</v>
      </c>
      <c r="J394" s="36"/>
      <c r="K394" s="10" t="s">
        <v>371</v>
      </c>
      <c r="L394" s="54">
        <v>431.1</v>
      </c>
      <c r="M394" s="10"/>
      <c r="N394" s="55"/>
      <c r="O394" s="55"/>
      <c r="P394" s="55"/>
      <c r="Q394" s="55"/>
      <c r="R394" s="55"/>
      <c r="S394" s="55"/>
    </row>
    <row r="395" spans="1:19" s="49" customFormat="1" ht="15.75">
      <c r="A395" s="31">
        <v>141.3</v>
      </c>
      <c r="B395" s="32" t="s">
        <v>151</v>
      </c>
      <c r="C395" s="39" t="s">
        <v>174</v>
      </c>
      <c r="D395" s="14"/>
      <c r="E395" s="17"/>
      <c r="F395" s="17"/>
      <c r="G395" s="44">
        <v>20</v>
      </c>
      <c r="H395" s="23"/>
      <c r="I395" s="36"/>
      <c r="J395" s="23"/>
      <c r="K395" s="23"/>
      <c r="L395" s="36"/>
      <c r="M395" s="23"/>
      <c r="N395" s="18"/>
      <c r="O395" s="18"/>
      <c r="P395" s="18"/>
      <c r="Q395" s="18"/>
      <c r="R395" s="18"/>
      <c r="S395" s="18"/>
    </row>
    <row r="396" spans="1:19" s="49" customFormat="1" ht="47.25">
      <c r="A396" s="31">
        <v>141.3</v>
      </c>
      <c r="B396" s="33" t="s">
        <v>367</v>
      </c>
      <c r="C396" s="39" t="s">
        <v>174</v>
      </c>
      <c r="D396" s="10" t="s">
        <v>368</v>
      </c>
      <c r="E396" s="92" t="s">
        <v>374</v>
      </c>
      <c r="F396" s="92" t="s">
        <v>375</v>
      </c>
      <c r="G396" s="44">
        <v>20</v>
      </c>
      <c r="H396" s="53">
        <v>431.1</v>
      </c>
      <c r="I396" s="54">
        <f>G396*H396</f>
        <v>8622</v>
      </c>
      <c r="J396" s="36"/>
      <c r="K396" s="10" t="s">
        <v>371</v>
      </c>
      <c r="L396" s="54">
        <v>431.1</v>
      </c>
      <c r="M396" s="10"/>
      <c r="N396" s="55"/>
      <c r="O396" s="55"/>
      <c r="P396" s="55"/>
      <c r="Q396" s="55"/>
      <c r="R396" s="55"/>
      <c r="S396" s="55"/>
    </row>
    <row r="397" spans="1:19" s="49" customFormat="1" ht="15.75">
      <c r="A397" s="31">
        <v>141.4</v>
      </c>
      <c r="B397" s="33" t="s">
        <v>152</v>
      </c>
      <c r="C397" s="39" t="s">
        <v>174</v>
      </c>
      <c r="D397" s="14"/>
      <c r="E397" s="17"/>
      <c r="F397" s="17"/>
      <c r="G397" s="44">
        <v>20</v>
      </c>
      <c r="H397" s="23"/>
      <c r="I397" s="36"/>
      <c r="J397" s="23"/>
      <c r="K397" s="23"/>
      <c r="L397" s="36"/>
      <c r="M397" s="23"/>
      <c r="N397" s="18"/>
      <c r="O397" s="18"/>
      <c r="P397" s="18"/>
      <c r="Q397" s="18"/>
      <c r="R397" s="18"/>
      <c r="S397" s="18"/>
    </row>
    <row r="398" spans="1:19" s="49" customFormat="1" ht="47.25">
      <c r="A398" s="31">
        <v>141.4</v>
      </c>
      <c r="B398" s="33" t="s">
        <v>367</v>
      </c>
      <c r="C398" s="39" t="s">
        <v>174</v>
      </c>
      <c r="D398" s="10" t="s">
        <v>368</v>
      </c>
      <c r="E398" s="92" t="s">
        <v>376</v>
      </c>
      <c r="F398" s="92" t="s">
        <v>377</v>
      </c>
      <c r="G398" s="44">
        <v>20</v>
      </c>
      <c r="H398" s="53">
        <v>171.13</v>
      </c>
      <c r="I398" s="54">
        <f>G398*H398</f>
        <v>3422.6</v>
      </c>
      <c r="J398" s="36"/>
      <c r="K398" s="10" t="s">
        <v>378</v>
      </c>
      <c r="L398" s="54">
        <v>171.13</v>
      </c>
      <c r="M398" s="10"/>
      <c r="N398" s="55"/>
      <c r="O398" s="55"/>
      <c r="P398" s="55"/>
      <c r="Q398" s="55"/>
      <c r="R398" s="55"/>
      <c r="S398" s="55"/>
    </row>
    <row r="399" spans="1:19" s="49" customFormat="1" ht="15.75">
      <c r="A399" s="31">
        <v>141.5</v>
      </c>
      <c r="B399" s="32" t="s">
        <v>153</v>
      </c>
      <c r="C399" s="39" t="s">
        <v>174</v>
      </c>
      <c r="D399" s="14"/>
      <c r="E399" s="17"/>
      <c r="F399" s="17"/>
      <c r="G399" s="44">
        <v>2</v>
      </c>
      <c r="H399" s="23"/>
      <c r="I399" s="36"/>
      <c r="J399" s="23"/>
      <c r="K399" s="23"/>
      <c r="L399" s="36"/>
      <c r="M399" s="23"/>
      <c r="N399" s="18"/>
      <c r="O399" s="18"/>
      <c r="P399" s="18"/>
      <c r="Q399" s="18"/>
      <c r="R399" s="18"/>
      <c r="S399" s="18"/>
    </row>
    <row r="400" spans="1:115" s="49" customFormat="1" ht="47.25">
      <c r="A400" s="31">
        <v>141.5</v>
      </c>
      <c r="B400" s="33" t="s">
        <v>367</v>
      </c>
      <c r="C400" s="39" t="s">
        <v>174</v>
      </c>
      <c r="D400" s="10" t="s">
        <v>368</v>
      </c>
      <c r="E400" s="92" t="s">
        <v>379</v>
      </c>
      <c r="F400" s="92" t="s">
        <v>380</v>
      </c>
      <c r="G400" s="44">
        <v>2</v>
      </c>
      <c r="H400" s="53">
        <v>293.38</v>
      </c>
      <c r="I400" s="54">
        <f>G400*H400</f>
        <v>586.76</v>
      </c>
      <c r="J400" s="36"/>
      <c r="K400" s="10" t="s">
        <v>381</v>
      </c>
      <c r="L400" s="54">
        <v>293.38</v>
      </c>
      <c r="M400" s="10"/>
      <c r="N400" s="55"/>
      <c r="O400" s="55"/>
      <c r="P400" s="55"/>
      <c r="Q400" s="55"/>
      <c r="R400" s="55"/>
      <c r="S400" s="55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</row>
    <row r="401" spans="1:19" s="49" customFormat="1" ht="15.75">
      <c r="A401" s="31">
        <v>141.6</v>
      </c>
      <c r="B401" s="32" t="s">
        <v>154</v>
      </c>
      <c r="C401" s="39" t="s">
        <v>174</v>
      </c>
      <c r="D401" s="14"/>
      <c r="E401" s="17"/>
      <c r="F401" s="17"/>
      <c r="G401" s="44">
        <v>2</v>
      </c>
      <c r="H401" s="23"/>
      <c r="I401" s="36"/>
      <c r="J401" s="23"/>
      <c r="K401" s="23"/>
      <c r="L401" s="36"/>
      <c r="M401" s="23"/>
      <c r="N401" s="18"/>
      <c r="O401" s="18"/>
      <c r="P401" s="18"/>
      <c r="Q401" s="18"/>
      <c r="R401" s="18"/>
      <c r="S401" s="18"/>
    </row>
    <row r="402" spans="1:19" s="49" customFormat="1" ht="47.25">
      <c r="A402" s="31">
        <v>141.6</v>
      </c>
      <c r="B402" s="33" t="s">
        <v>367</v>
      </c>
      <c r="C402" s="39" t="s">
        <v>174</v>
      </c>
      <c r="D402" s="10" t="s">
        <v>368</v>
      </c>
      <c r="E402" s="92" t="s">
        <v>382</v>
      </c>
      <c r="F402" s="92" t="s">
        <v>383</v>
      </c>
      <c r="G402" s="44">
        <v>2</v>
      </c>
      <c r="H402" s="53">
        <v>234.7</v>
      </c>
      <c r="I402" s="54">
        <f>G402*H402</f>
        <v>469.4</v>
      </c>
      <c r="J402" s="36"/>
      <c r="K402" s="10" t="s">
        <v>384</v>
      </c>
      <c r="L402" s="54">
        <v>234.7</v>
      </c>
      <c r="M402" s="10"/>
      <c r="N402" s="55"/>
      <c r="O402" s="55"/>
      <c r="P402" s="55"/>
      <c r="Q402" s="55"/>
      <c r="R402" s="55"/>
      <c r="S402" s="55"/>
    </row>
    <row r="403" spans="1:19" s="19" customFormat="1" ht="15.75">
      <c r="A403" s="31">
        <v>141.7</v>
      </c>
      <c r="B403" s="32" t="s">
        <v>155</v>
      </c>
      <c r="C403" s="39" t="s">
        <v>174</v>
      </c>
      <c r="D403" s="14"/>
      <c r="E403" s="17"/>
      <c r="F403" s="17"/>
      <c r="G403" s="44">
        <v>2</v>
      </c>
      <c r="H403" s="23"/>
      <c r="I403" s="36"/>
      <c r="J403" s="23"/>
      <c r="K403" s="23"/>
      <c r="L403" s="36"/>
      <c r="M403" s="23"/>
      <c r="N403" s="18"/>
      <c r="O403" s="18"/>
      <c r="P403" s="18"/>
      <c r="Q403" s="18"/>
      <c r="R403" s="18"/>
      <c r="S403" s="18"/>
    </row>
    <row r="404" spans="1:19" s="49" customFormat="1" ht="47.25">
      <c r="A404" s="31">
        <v>141.7</v>
      </c>
      <c r="B404" s="33" t="s">
        <v>367</v>
      </c>
      <c r="C404" s="39" t="s">
        <v>174</v>
      </c>
      <c r="D404" s="10" t="s">
        <v>368</v>
      </c>
      <c r="E404" s="92" t="s">
        <v>385</v>
      </c>
      <c r="F404" s="92" t="s">
        <v>386</v>
      </c>
      <c r="G404" s="44">
        <v>2</v>
      </c>
      <c r="H404" s="53">
        <v>185.8</v>
      </c>
      <c r="I404" s="54">
        <f>G404*H404</f>
        <v>371.6</v>
      </c>
      <c r="J404" s="36"/>
      <c r="K404" s="10" t="s">
        <v>381</v>
      </c>
      <c r="L404" s="54">
        <v>185.8</v>
      </c>
      <c r="M404" s="10"/>
      <c r="N404" s="55"/>
      <c r="O404" s="55"/>
      <c r="P404" s="55"/>
      <c r="Q404" s="55"/>
      <c r="R404" s="55"/>
      <c r="S404" s="55"/>
    </row>
    <row r="405" spans="1:19" s="49" customFormat="1" ht="15.75">
      <c r="A405" s="31">
        <v>141.8</v>
      </c>
      <c r="B405" s="32" t="s">
        <v>156</v>
      </c>
      <c r="C405" s="39" t="s">
        <v>174</v>
      </c>
      <c r="D405" s="14"/>
      <c r="E405" s="17"/>
      <c r="F405" s="17"/>
      <c r="G405" s="44">
        <v>2</v>
      </c>
      <c r="H405" s="23"/>
      <c r="I405" s="36"/>
      <c r="J405" s="23"/>
      <c r="K405" s="23"/>
      <c r="L405" s="36"/>
      <c r="M405" s="23"/>
      <c r="N405" s="18"/>
      <c r="O405" s="18"/>
      <c r="P405" s="18"/>
      <c r="Q405" s="18"/>
      <c r="R405" s="18"/>
      <c r="S405" s="18"/>
    </row>
    <row r="406" spans="1:115" s="49" customFormat="1" ht="47.25">
      <c r="A406" s="31">
        <v>141.8</v>
      </c>
      <c r="B406" s="33" t="s">
        <v>367</v>
      </c>
      <c r="C406" s="39" t="s">
        <v>174</v>
      </c>
      <c r="D406" s="10" t="s">
        <v>368</v>
      </c>
      <c r="E406" s="92" t="s">
        <v>387</v>
      </c>
      <c r="F406" s="92" t="s">
        <v>388</v>
      </c>
      <c r="G406" s="44">
        <v>2</v>
      </c>
      <c r="H406" s="53">
        <v>73.33</v>
      </c>
      <c r="I406" s="54">
        <f>G406*H406</f>
        <v>146.66</v>
      </c>
      <c r="J406" s="36"/>
      <c r="K406" s="10" t="s">
        <v>384</v>
      </c>
      <c r="L406" s="54">
        <v>73.33</v>
      </c>
      <c r="M406" s="10"/>
      <c r="N406" s="55"/>
      <c r="O406" s="55"/>
      <c r="P406" s="55"/>
      <c r="Q406" s="55"/>
      <c r="R406" s="55"/>
      <c r="S406" s="55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</row>
    <row r="407" spans="1:19" s="49" customFormat="1" ht="15.75">
      <c r="A407" s="31">
        <v>141.9</v>
      </c>
      <c r="B407" s="32" t="s">
        <v>157</v>
      </c>
      <c r="C407" s="39" t="s">
        <v>174</v>
      </c>
      <c r="D407" s="14"/>
      <c r="E407" s="17"/>
      <c r="F407" s="17"/>
      <c r="G407" s="44">
        <v>2</v>
      </c>
      <c r="H407" s="23"/>
      <c r="I407" s="36"/>
      <c r="J407" s="23"/>
      <c r="K407" s="23"/>
      <c r="L407" s="36"/>
      <c r="M407" s="23"/>
      <c r="N407" s="18"/>
      <c r="O407" s="18"/>
      <c r="P407" s="18"/>
      <c r="Q407" s="18"/>
      <c r="R407" s="18"/>
      <c r="S407" s="18"/>
    </row>
    <row r="408" spans="1:19" s="49" customFormat="1" ht="47.25">
      <c r="A408" s="31">
        <v>141.9</v>
      </c>
      <c r="B408" s="33" t="s">
        <v>367</v>
      </c>
      <c r="C408" s="39" t="s">
        <v>174</v>
      </c>
      <c r="D408" s="10" t="s">
        <v>368</v>
      </c>
      <c r="E408" s="92" t="s">
        <v>389</v>
      </c>
      <c r="F408" s="92">
        <v>10485282</v>
      </c>
      <c r="G408" s="44">
        <v>2</v>
      </c>
      <c r="H408" s="53">
        <v>158.54</v>
      </c>
      <c r="I408" s="54">
        <f>G408*H408</f>
        <v>317.08</v>
      </c>
      <c r="J408" s="36"/>
      <c r="K408" s="10" t="s">
        <v>390</v>
      </c>
      <c r="L408" s="54">
        <v>158.54</v>
      </c>
      <c r="M408" s="10"/>
      <c r="N408" s="55"/>
      <c r="O408" s="55"/>
      <c r="P408" s="55"/>
      <c r="Q408" s="55"/>
      <c r="R408" s="55"/>
      <c r="S408" s="55"/>
    </row>
    <row r="409" spans="1:19" s="49" customFormat="1" ht="15.75">
      <c r="A409" s="34">
        <v>141.1</v>
      </c>
      <c r="B409" s="32" t="s">
        <v>158</v>
      </c>
      <c r="C409" s="39" t="s">
        <v>174</v>
      </c>
      <c r="D409" s="14"/>
      <c r="E409" s="17"/>
      <c r="F409" s="17"/>
      <c r="G409" s="44">
        <v>2</v>
      </c>
      <c r="H409" s="23"/>
      <c r="I409" s="36"/>
      <c r="J409" s="23"/>
      <c r="K409" s="23"/>
      <c r="L409" s="36"/>
      <c r="M409" s="23"/>
      <c r="N409" s="18"/>
      <c r="O409" s="18"/>
      <c r="P409" s="18"/>
      <c r="Q409" s="18"/>
      <c r="R409" s="18"/>
      <c r="S409" s="18"/>
    </row>
    <row r="410" spans="1:115" s="19" customFormat="1" ht="47.25">
      <c r="A410" s="34">
        <v>141.1</v>
      </c>
      <c r="B410" s="33" t="s">
        <v>367</v>
      </c>
      <c r="C410" s="39" t="s">
        <v>174</v>
      </c>
      <c r="D410" s="10" t="s">
        <v>368</v>
      </c>
      <c r="E410" s="92" t="s">
        <v>391</v>
      </c>
      <c r="F410" s="92" t="s">
        <v>392</v>
      </c>
      <c r="G410" s="44">
        <v>2</v>
      </c>
      <c r="H410" s="53">
        <v>229.8</v>
      </c>
      <c r="I410" s="54">
        <f>G410*H410</f>
        <v>459.6</v>
      </c>
      <c r="J410" s="36"/>
      <c r="K410" s="10" t="s">
        <v>393</v>
      </c>
      <c r="L410" s="54">
        <v>229.8</v>
      </c>
      <c r="M410" s="10"/>
      <c r="N410" s="55"/>
      <c r="O410" s="55"/>
      <c r="P410" s="55"/>
      <c r="Q410" s="55"/>
      <c r="R410" s="55"/>
      <c r="S410" s="55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</row>
    <row r="411" spans="1:19" s="49" customFormat="1" ht="15.75">
      <c r="A411" s="31">
        <v>141.11</v>
      </c>
      <c r="B411" s="32" t="s">
        <v>159</v>
      </c>
      <c r="C411" s="39" t="s">
        <v>174</v>
      </c>
      <c r="D411" s="14"/>
      <c r="E411" s="17"/>
      <c r="F411" s="17"/>
      <c r="G411" s="44">
        <v>2</v>
      </c>
      <c r="H411" s="23"/>
      <c r="I411" s="36"/>
      <c r="J411" s="23"/>
      <c r="K411" s="23"/>
      <c r="L411" s="36"/>
      <c r="M411" s="23"/>
      <c r="N411" s="18"/>
      <c r="O411" s="18"/>
      <c r="P411" s="18"/>
      <c r="Q411" s="18"/>
      <c r="R411" s="18"/>
      <c r="S411" s="18"/>
    </row>
    <row r="412" spans="1:19" s="49" customFormat="1" ht="47.25">
      <c r="A412" s="31">
        <v>141.11</v>
      </c>
      <c r="B412" s="33" t="s">
        <v>367</v>
      </c>
      <c r="C412" s="39" t="s">
        <v>174</v>
      </c>
      <c r="D412" s="10" t="s">
        <v>368</v>
      </c>
      <c r="E412" s="92" t="s">
        <v>394</v>
      </c>
      <c r="F412" s="92" t="s">
        <v>395</v>
      </c>
      <c r="G412" s="44">
        <v>2</v>
      </c>
      <c r="H412" s="53">
        <v>66.5</v>
      </c>
      <c r="I412" s="54">
        <f>G412*H412</f>
        <v>133</v>
      </c>
      <c r="J412" s="36"/>
      <c r="K412" s="10" t="s">
        <v>396</v>
      </c>
      <c r="L412" s="54">
        <v>66.5</v>
      </c>
      <c r="M412" s="10"/>
      <c r="N412" s="55"/>
      <c r="O412" s="55"/>
      <c r="P412" s="55"/>
      <c r="Q412" s="55"/>
      <c r="R412" s="55"/>
      <c r="S412" s="55"/>
    </row>
    <row r="413" spans="1:19" s="49" customFormat="1" ht="15.75">
      <c r="A413" s="31">
        <v>141.12</v>
      </c>
      <c r="B413" s="32" t="s">
        <v>160</v>
      </c>
      <c r="C413" s="39" t="s">
        <v>174</v>
      </c>
      <c r="D413" s="14"/>
      <c r="E413" s="17"/>
      <c r="F413" s="17"/>
      <c r="G413" s="44">
        <v>2</v>
      </c>
      <c r="H413" s="23"/>
      <c r="I413" s="36"/>
      <c r="J413" s="23"/>
      <c r="K413" s="23"/>
      <c r="L413" s="36"/>
      <c r="M413" s="23"/>
      <c r="N413" s="18"/>
      <c r="O413" s="18"/>
      <c r="P413" s="18"/>
      <c r="Q413" s="18"/>
      <c r="R413" s="18"/>
      <c r="S413" s="18"/>
    </row>
    <row r="414" spans="1:19" s="49" customFormat="1" ht="63">
      <c r="A414" s="31">
        <v>141.12</v>
      </c>
      <c r="B414" s="33" t="s">
        <v>367</v>
      </c>
      <c r="C414" s="39" t="s">
        <v>174</v>
      </c>
      <c r="D414" s="10" t="s">
        <v>368</v>
      </c>
      <c r="E414" s="92" t="s">
        <v>397</v>
      </c>
      <c r="F414" s="92" t="s">
        <v>398</v>
      </c>
      <c r="G414" s="44">
        <v>2</v>
      </c>
      <c r="H414" s="53">
        <v>391.16</v>
      </c>
      <c r="I414" s="54">
        <f>G414*H414</f>
        <v>782.32</v>
      </c>
      <c r="J414" s="36"/>
      <c r="K414" s="10" t="s">
        <v>399</v>
      </c>
      <c r="L414" s="54">
        <v>391.16</v>
      </c>
      <c r="M414" s="10"/>
      <c r="N414" s="55"/>
      <c r="O414" s="55"/>
      <c r="P414" s="55"/>
      <c r="Q414" s="55"/>
      <c r="R414" s="55"/>
      <c r="S414" s="55"/>
    </row>
    <row r="415" spans="1:19" s="49" customFormat="1" ht="66" customHeight="1">
      <c r="A415" s="29">
        <v>142</v>
      </c>
      <c r="B415" s="30" t="s">
        <v>161</v>
      </c>
      <c r="C415" s="40" t="s">
        <v>176</v>
      </c>
      <c r="D415" s="14"/>
      <c r="E415" s="17"/>
      <c r="F415" s="17"/>
      <c r="G415" s="45">
        <v>500</v>
      </c>
      <c r="H415" s="23"/>
      <c r="I415" s="36"/>
      <c r="J415" s="23"/>
      <c r="K415" s="23"/>
      <c r="L415" s="36"/>
      <c r="M415" s="23"/>
      <c r="N415" s="18"/>
      <c r="O415" s="18"/>
      <c r="P415" s="18"/>
      <c r="Q415" s="18"/>
      <c r="R415" s="18"/>
      <c r="S415" s="18"/>
    </row>
    <row r="416" spans="1:19" s="49" customFormat="1" ht="110.25">
      <c r="A416" s="31">
        <v>142</v>
      </c>
      <c r="B416" s="2" t="s">
        <v>433</v>
      </c>
      <c r="C416" s="39" t="s">
        <v>176</v>
      </c>
      <c r="D416" s="41" t="s">
        <v>453</v>
      </c>
      <c r="E416" s="92" t="s">
        <v>454</v>
      </c>
      <c r="F416" s="92" t="s">
        <v>455</v>
      </c>
      <c r="G416" s="44">
        <v>500</v>
      </c>
      <c r="H416" s="53">
        <v>25</v>
      </c>
      <c r="I416" s="54"/>
      <c r="J416" s="36">
        <f>G416*H416</f>
        <v>12500</v>
      </c>
      <c r="K416" s="10" t="s">
        <v>456</v>
      </c>
      <c r="L416" s="54">
        <f>H416*15</f>
        <v>375</v>
      </c>
      <c r="M416" s="20" t="s">
        <v>583</v>
      </c>
      <c r="N416" s="55"/>
      <c r="O416" s="55"/>
      <c r="P416" s="55"/>
      <c r="Q416" s="55"/>
      <c r="R416" s="55"/>
      <c r="S416" s="55"/>
    </row>
    <row r="417" spans="1:19" s="49" customFormat="1" ht="47.25">
      <c r="A417" s="20" t="s">
        <v>594</v>
      </c>
      <c r="B417" s="118" t="s">
        <v>595</v>
      </c>
      <c r="C417" s="20"/>
      <c r="D417" s="37"/>
      <c r="E417" s="38"/>
      <c r="F417" s="38"/>
      <c r="G417" s="37"/>
      <c r="H417" s="20"/>
      <c r="I417" s="20"/>
      <c r="J417" s="20"/>
      <c r="K417" s="20"/>
      <c r="L417" s="20"/>
      <c r="M417" s="20"/>
      <c r="N417" s="18"/>
      <c r="O417" s="18"/>
      <c r="P417" s="18"/>
      <c r="Q417" s="18"/>
      <c r="R417" s="18"/>
      <c r="S417" s="18"/>
    </row>
    <row r="418" spans="1:19" s="19" customFormat="1" ht="63" customHeight="1">
      <c r="A418" s="23">
        <v>1</v>
      </c>
      <c r="B418" s="8" t="s">
        <v>596</v>
      </c>
      <c r="C418" s="23" t="s">
        <v>174</v>
      </c>
      <c r="D418" s="14"/>
      <c r="E418" s="17"/>
      <c r="F418" s="17"/>
      <c r="G418" s="10">
        <v>300</v>
      </c>
      <c r="H418" s="23"/>
      <c r="I418" s="23"/>
      <c r="J418" s="23"/>
      <c r="K418" s="23"/>
      <c r="L418" s="23"/>
      <c r="M418" s="23"/>
      <c r="N418" s="18"/>
      <c r="O418" s="18"/>
      <c r="P418" s="18"/>
      <c r="Q418" s="18"/>
      <c r="R418" s="18"/>
      <c r="S418" s="18"/>
    </row>
    <row r="419" spans="1:19" s="19" customFormat="1" ht="47.25">
      <c r="A419" s="10">
        <v>1</v>
      </c>
      <c r="B419" s="2" t="s">
        <v>475</v>
      </c>
      <c r="C419" s="10" t="s">
        <v>174</v>
      </c>
      <c r="D419" s="10" t="s">
        <v>569</v>
      </c>
      <c r="E419" s="10" t="s">
        <v>597</v>
      </c>
      <c r="F419" s="10">
        <v>19290</v>
      </c>
      <c r="G419" s="10">
        <v>300</v>
      </c>
      <c r="H419" s="56">
        <v>19.8</v>
      </c>
      <c r="I419" s="54"/>
      <c r="J419" s="36">
        <f>G419*H419</f>
        <v>5940</v>
      </c>
      <c r="K419" s="10">
        <v>1</v>
      </c>
      <c r="L419" s="58">
        <f>K419*H419</f>
        <v>19.8</v>
      </c>
      <c r="M419" s="20" t="s">
        <v>583</v>
      </c>
      <c r="N419" s="55"/>
      <c r="O419" s="55"/>
      <c r="P419" s="55"/>
      <c r="Q419" s="55"/>
      <c r="R419" s="55"/>
      <c r="S419" s="55"/>
    </row>
    <row r="420" spans="1:19" s="19" customFormat="1" ht="153.75" customHeight="1">
      <c r="A420" s="23">
        <v>2</v>
      </c>
      <c r="B420" s="8" t="s">
        <v>598</v>
      </c>
      <c r="C420" s="23" t="s">
        <v>599</v>
      </c>
      <c r="D420" s="14"/>
      <c r="E420" s="17"/>
      <c r="F420" s="17"/>
      <c r="G420" s="14">
        <v>20</v>
      </c>
      <c r="H420" s="23"/>
      <c r="I420" s="23"/>
      <c r="J420" s="23"/>
      <c r="K420" s="23"/>
      <c r="L420" s="23"/>
      <c r="M420" s="23"/>
      <c r="N420" s="18"/>
      <c r="O420" s="18"/>
      <c r="P420" s="18"/>
      <c r="Q420" s="18"/>
      <c r="R420" s="18"/>
      <c r="S420" s="18"/>
    </row>
    <row r="421" spans="1:19" s="19" customFormat="1" ht="66" customHeight="1">
      <c r="A421" s="10">
        <v>2</v>
      </c>
      <c r="B421" s="2" t="s">
        <v>475</v>
      </c>
      <c r="C421" s="10" t="s">
        <v>599</v>
      </c>
      <c r="D421" s="10" t="s">
        <v>569</v>
      </c>
      <c r="E421" s="10" t="s">
        <v>600</v>
      </c>
      <c r="F421" s="10">
        <v>18941</v>
      </c>
      <c r="G421" s="41">
        <v>20</v>
      </c>
      <c r="H421" s="56">
        <v>57.37</v>
      </c>
      <c r="I421" s="54"/>
      <c r="J421" s="36">
        <f>G421*H421</f>
        <v>1147.3999999999999</v>
      </c>
      <c r="K421" s="10">
        <v>1</v>
      </c>
      <c r="L421" s="58">
        <f>K421*H421</f>
        <v>57.37</v>
      </c>
      <c r="M421" s="20" t="s">
        <v>583</v>
      </c>
      <c r="N421" s="55"/>
      <c r="O421" s="55"/>
      <c r="P421" s="55"/>
      <c r="Q421" s="55"/>
      <c r="R421" s="55"/>
      <c r="S421" s="55"/>
    </row>
    <row r="422" spans="1:19" s="19" customFormat="1" ht="64.5" customHeight="1">
      <c r="A422" s="23">
        <v>3</v>
      </c>
      <c r="B422" s="24" t="s">
        <v>601</v>
      </c>
      <c r="C422" s="1" t="s">
        <v>175</v>
      </c>
      <c r="D422" s="14"/>
      <c r="E422" s="17"/>
      <c r="F422" s="17"/>
      <c r="G422" s="14">
        <v>250</v>
      </c>
      <c r="H422" s="23"/>
      <c r="I422" s="23"/>
      <c r="J422" s="23"/>
      <c r="K422" s="23"/>
      <c r="L422" s="23"/>
      <c r="M422" s="23"/>
      <c r="N422" s="18"/>
      <c r="O422" s="18"/>
      <c r="P422" s="18"/>
      <c r="Q422" s="18"/>
      <c r="R422" s="18"/>
      <c r="S422" s="18"/>
    </row>
    <row r="423" spans="1:19" s="19" customFormat="1" ht="78.75" customHeight="1">
      <c r="A423" s="10">
        <v>3</v>
      </c>
      <c r="B423" s="2" t="s">
        <v>235</v>
      </c>
      <c r="C423" s="5" t="s">
        <v>175</v>
      </c>
      <c r="D423" s="5" t="s">
        <v>602</v>
      </c>
      <c r="E423" s="5" t="s">
        <v>603</v>
      </c>
      <c r="F423" s="5">
        <v>2381036</v>
      </c>
      <c r="G423" s="57">
        <v>250</v>
      </c>
      <c r="H423" s="56">
        <v>17</v>
      </c>
      <c r="I423" s="58"/>
      <c r="J423" s="61">
        <f>G423*H423</f>
        <v>4250</v>
      </c>
      <c r="K423" s="5" t="s">
        <v>604</v>
      </c>
      <c r="L423" s="58">
        <f>H423*5</f>
        <v>85</v>
      </c>
      <c r="M423" s="20" t="s">
        <v>583</v>
      </c>
      <c r="N423" s="101"/>
      <c r="O423" s="101"/>
      <c r="P423" s="101"/>
      <c r="Q423" s="55"/>
      <c r="R423" s="55"/>
      <c r="S423" s="55"/>
    </row>
    <row r="424" spans="1:19" s="19" customFormat="1" ht="89.25" customHeight="1">
      <c r="A424" s="10">
        <v>3</v>
      </c>
      <c r="B424" s="2" t="s">
        <v>214</v>
      </c>
      <c r="C424" s="5" t="s">
        <v>175</v>
      </c>
      <c r="D424" s="10" t="s">
        <v>605</v>
      </c>
      <c r="E424" s="41" t="s">
        <v>606</v>
      </c>
      <c r="F424" s="10">
        <v>2260</v>
      </c>
      <c r="G424" s="41">
        <v>250</v>
      </c>
      <c r="H424" s="53">
        <v>38.38</v>
      </c>
      <c r="I424" s="54"/>
      <c r="J424" s="36">
        <f>G424*H424</f>
        <v>9595</v>
      </c>
      <c r="K424" s="53" t="s">
        <v>607</v>
      </c>
      <c r="L424" s="54">
        <f>H424*5</f>
        <v>191.9</v>
      </c>
      <c r="M424" s="10" t="s">
        <v>585</v>
      </c>
      <c r="N424" s="55"/>
      <c r="O424" s="55"/>
      <c r="P424" s="55"/>
      <c r="Q424" s="55"/>
      <c r="R424" s="55"/>
      <c r="S424" s="55"/>
    </row>
    <row r="425" spans="1:19" s="19" customFormat="1" ht="66.75" customHeight="1">
      <c r="A425" s="23">
        <v>4</v>
      </c>
      <c r="B425" s="24" t="s">
        <v>608</v>
      </c>
      <c r="C425" s="1" t="s">
        <v>175</v>
      </c>
      <c r="D425" s="14"/>
      <c r="E425" s="17"/>
      <c r="F425" s="17"/>
      <c r="G425" s="14">
        <v>160</v>
      </c>
      <c r="H425" s="23"/>
      <c r="I425" s="23"/>
      <c r="J425" s="23"/>
      <c r="K425" s="23"/>
      <c r="L425" s="23"/>
      <c r="M425" s="23"/>
      <c r="N425" s="18"/>
      <c r="O425" s="18"/>
      <c r="P425" s="18"/>
      <c r="Q425" s="18"/>
      <c r="R425" s="18"/>
      <c r="S425" s="18"/>
    </row>
    <row r="426" spans="1:19" s="19" customFormat="1" ht="78.75" customHeight="1">
      <c r="A426" s="10">
        <v>4</v>
      </c>
      <c r="B426" s="2" t="s">
        <v>475</v>
      </c>
      <c r="C426" s="5" t="s">
        <v>175</v>
      </c>
      <c r="D426" s="10" t="s">
        <v>569</v>
      </c>
      <c r="E426" s="10" t="s">
        <v>609</v>
      </c>
      <c r="F426" s="10">
        <v>19690</v>
      </c>
      <c r="G426" s="41">
        <v>160</v>
      </c>
      <c r="H426" s="56">
        <v>17</v>
      </c>
      <c r="I426" s="54"/>
      <c r="J426" s="36">
        <f>G426*H426</f>
        <v>2720</v>
      </c>
      <c r="K426" s="10">
        <v>1</v>
      </c>
      <c r="L426" s="58">
        <f>K426*H426</f>
        <v>17</v>
      </c>
      <c r="M426" s="20" t="s">
        <v>583</v>
      </c>
      <c r="N426" s="55"/>
      <c r="O426" s="55"/>
      <c r="P426" s="55"/>
      <c r="Q426" s="55"/>
      <c r="R426" s="55"/>
      <c r="S426" s="55"/>
    </row>
    <row r="427" spans="1:19" s="19" customFormat="1" ht="70.5" customHeight="1">
      <c r="A427" s="23">
        <v>5</v>
      </c>
      <c r="B427" s="24" t="s">
        <v>610</v>
      </c>
      <c r="C427" s="1" t="s">
        <v>175</v>
      </c>
      <c r="D427" s="14"/>
      <c r="E427" s="17"/>
      <c r="F427" s="17"/>
      <c r="G427" s="14">
        <v>70</v>
      </c>
      <c r="H427" s="23"/>
      <c r="I427" s="23"/>
      <c r="J427" s="23"/>
      <c r="K427" s="23"/>
      <c r="L427" s="23"/>
      <c r="M427" s="23"/>
      <c r="N427" s="18"/>
      <c r="O427" s="18"/>
      <c r="P427" s="18"/>
      <c r="Q427" s="18"/>
      <c r="R427" s="18"/>
      <c r="S427" s="18"/>
    </row>
    <row r="428" spans="1:19" s="19" customFormat="1" ht="72" customHeight="1">
      <c r="A428" s="10">
        <v>5</v>
      </c>
      <c r="B428" s="2" t="s">
        <v>475</v>
      </c>
      <c r="C428" s="5" t="s">
        <v>175</v>
      </c>
      <c r="D428" s="10" t="s">
        <v>569</v>
      </c>
      <c r="E428" s="10" t="s">
        <v>600</v>
      </c>
      <c r="F428" s="10">
        <v>18941</v>
      </c>
      <c r="G428" s="41">
        <v>70</v>
      </c>
      <c r="H428" s="56">
        <v>11.474</v>
      </c>
      <c r="I428" s="54"/>
      <c r="J428" s="36">
        <f>G428*H428</f>
        <v>803.1800000000001</v>
      </c>
      <c r="K428" s="10">
        <v>1</v>
      </c>
      <c r="L428" s="58">
        <f>K428*H428</f>
        <v>11.474</v>
      </c>
      <c r="M428" s="20" t="s">
        <v>583</v>
      </c>
      <c r="N428" s="55"/>
      <c r="O428" s="55"/>
      <c r="P428" s="55"/>
      <c r="Q428" s="55"/>
      <c r="R428" s="55"/>
      <c r="S428" s="55"/>
    </row>
    <row r="429" spans="1:19" s="19" customFormat="1" ht="87.75" customHeight="1">
      <c r="A429" s="23">
        <v>7</v>
      </c>
      <c r="B429" s="24" t="s">
        <v>611</v>
      </c>
      <c r="C429" s="1" t="s">
        <v>175</v>
      </c>
      <c r="D429" s="14"/>
      <c r="E429" s="17"/>
      <c r="F429" s="17"/>
      <c r="G429" s="14">
        <v>2100</v>
      </c>
      <c r="H429" s="23"/>
      <c r="I429" s="23"/>
      <c r="J429" s="23"/>
      <c r="K429" s="23"/>
      <c r="L429" s="23"/>
      <c r="M429" s="23"/>
      <c r="N429" s="18"/>
      <c r="O429" s="18"/>
      <c r="P429" s="18"/>
      <c r="Q429" s="18"/>
      <c r="R429" s="18"/>
      <c r="S429" s="18"/>
    </row>
    <row r="430" spans="1:19" s="19" customFormat="1" ht="63">
      <c r="A430" s="10">
        <v>7</v>
      </c>
      <c r="B430" s="2" t="s">
        <v>214</v>
      </c>
      <c r="C430" s="5" t="s">
        <v>175</v>
      </c>
      <c r="D430" s="10" t="s">
        <v>605</v>
      </c>
      <c r="E430" s="41" t="s">
        <v>612</v>
      </c>
      <c r="F430" s="10">
        <v>20391</v>
      </c>
      <c r="G430" s="41">
        <v>2100</v>
      </c>
      <c r="H430" s="53">
        <v>29.1</v>
      </c>
      <c r="I430" s="54"/>
      <c r="J430" s="36">
        <f>G430*H430</f>
        <v>61110</v>
      </c>
      <c r="K430" s="53" t="s">
        <v>613</v>
      </c>
      <c r="L430" s="54">
        <f>H430*3.78</f>
        <v>109.998</v>
      </c>
      <c r="M430" s="20" t="s">
        <v>583</v>
      </c>
      <c r="N430" s="55"/>
      <c r="O430" s="55"/>
      <c r="P430" s="55"/>
      <c r="Q430" s="55"/>
      <c r="R430" s="55"/>
      <c r="S430" s="55"/>
    </row>
    <row r="431" spans="1:19" s="49" customFormat="1" ht="48.75" customHeight="1">
      <c r="A431" s="23">
        <v>8</v>
      </c>
      <c r="B431" s="24" t="s">
        <v>614</v>
      </c>
      <c r="C431" s="1" t="s">
        <v>175</v>
      </c>
      <c r="D431" s="14"/>
      <c r="E431" s="17"/>
      <c r="F431" s="17"/>
      <c r="G431" s="14">
        <v>110</v>
      </c>
      <c r="H431" s="23"/>
      <c r="I431" s="23"/>
      <c r="J431" s="23"/>
      <c r="K431" s="23"/>
      <c r="L431" s="23"/>
      <c r="M431" s="23"/>
      <c r="N431" s="18"/>
      <c r="O431" s="18"/>
      <c r="P431" s="18"/>
      <c r="Q431" s="18"/>
      <c r="R431" s="18"/>
      <c r="S431" s="18"/>
    </row>
    <row r="432" spans="1:19" s="49" customFormat="1" ht="75" customHeight="1">
      <c r="A432" s="10">
        <v>8</v>
      </c>
      <c r="B432" s="2" t="s">
        <v>235</v>
      </c>
      <c r="C432" s="5" t="s">
        <v>175</v>
      </c>
      <c r="D432" s="5" t="s">
        <v>602</v>
      </c>
      <c r="E432" s="5" t="s">
        <v>603</v>
      </c>
      <c r="F432" s="5">
        <v>2381036</v>
      </c>
      <c r="G432" s="57">
        <v>110</v>
      </c>
      <c r="H432" s="56">
        <v>17</v>
      </c>
      <c r="I432" s="58"/>
      <c r="J432" s="61">
        <f>G432*H432</f>
        <v>1870</v>
      </c>
      <c r="K432" s="5" t="s">
        <v>604</v>
      </c>
      <c r="L432" s="58">
        <f>H432*5</f>
        <v>85</v>
      </c>
      <c r="M432" s="20" t="s">
        <v>583</v>
      </c>
      <c r="N432" s="101"/>
      <c r="O432" s="101"/>
      <c r="P432" s="101"/>
      <c r="Q432" s="55"/>
      <c r="R432" s="55"/>
      <c r="S432" s="55"/>
    </row>
    <row r="433" spans="1:19" s="49" customFormat="1" ht="93" customHeight="1">
      <c r="A433" s="10">
        <v>8</v>
      </c>
      <c r="B433" s="2" t="s">
        <v>214</v>
      </c>
      <c r="C433" s="5" t="s">
        <v>175</v>
      </c>
      <c r="D433" s="10" t="s">
        <v>605</v>
      </c>
      <c r="E433" s="41" t="s">
        <v>606</v>
      </c>
      <c r="F433" s="10">
        <v>2260</v>
      </c>
      <c r="G433" s="41">
        <v>110</v>
      </c>
      <c r="H433" s="53">
        <v>38.38</v>
      </c>
      <c r="I433" s="54"/>
      <c r="J433" s="36">
        <f>G433*H433</f>
        <v>4221.8</v>
      </c>
      <c r="K433" s="53" t="s">
        <v>607</v>
      </c>
      <c r="L433" s="54">
        <f>H433*5</f>
        <v>191.9</v>
      </c>
      <c r="M433" s="10" t="s">
        <v>585</v>
      </c>
      <c r="N433" s="55"/>
      <c r="O433" s="55"/>
      <c r="P433" s="55"/>
      <c r="Q433" s="55"/>
      <c r="R433" s="55"/>
      <c r="S433" s="55"/>
    </row>
    <row r="434" spans="1:19" s="49" customFormat="1" ht="48.75" customHeight="1">
      <c r="A434" s="23">
        <v>9</v>
      </c>
      <c r="B434" s="119" t="s">
        <v>615</v>
      </c>
      <c r="C434" s="1" t="s">
        <v>175</v>
      </c>
      <c r="D434" s="14"/>
      <c r="E434" s="17"/>
      <c r="F434" s="17"/>
      <c r="G434" s="14">
        <v>50</v>
      </c>
      <c r="H434" s="23"/>
      <c r="I434" s="23"/>
      <c r="J434" s="23"/>
      <c r="K434" s="23"/>
      <c r="L434" s="23"/>
      <c r="M434" s="23"/>
      <c r="N434" s="18"/>
      <c r="O434" s="18"/>
      <c r="P434" s="18"/>
      <c r="Q434" s="18"/>
      <c r="R434" s="18"/>
      <c r="S434" s="18"/>
    </row>
    <row r="435" spans="1:19" s="49" customFormat="1" ht="69.75" customHeight="1">
      <c r="A435" s="10">
        <v>9</v>
      </c>
      <c r="B435" s="2" t="s">
        <v>235</v>
      </c>
      <c r="C435" s="5" t="s">
        <v>175</v>
      </c>
      <c r="D435" s="5" t="s">
        <v>602</v>
      </c>
      <c r="E435" s="5" t="s">
        <v>603</v>
      </c>
      <c r="F435" s="5">
        <v>2381036</v>
      </c>
      <c r="G435" s="57">
        <v>50</v>
      </c>
      <c r="H435" s="56">
        <v>17</v>
      </c>
      <c r="I435" s="58"/>
      <c r="J435" s="61">
        <f>G435*H435</f>
        <v>850</v>
      </c>
      <c r="K435" s="5" t="s">
        <v>604</v>
      </c>
      <c r="L435" s="58">
        <f>H435*5</f>
        <v>85</v>
      </c>
      <c r="M435" s="20" t="s">
        <v>583</v>
      </c>
      <c r="N435" s="101"/>
      <c r="O435" s="101"/>
      <c r="P435" s="101"/>
      <c r="Q435" s="55"/>
      <c r="R435" s="55"/>
      <c r="S435" s="55"/>
    </row>
    <row r="436" spans="1:19" s="49" customFormat="1" ht="67.5" customHeight="1">
      <c r="A436" s="23">
        <v>10</v>
      </c>
      <c r="B436" s="24" t="s">
        <v>616</v>
      </c>
      <c r="C436" s="1" t="s">
        <v>174</v>
      </c>
      <c r="D436" s="14"/>
      <c r="E436" s="17"/>
      <c r="F436" s="17"/>
      <c r="G436" s="10">
        <v>20</v>
      </c>
      <c r="H436" s="23"/>
      <c r="I436" s="23"/>
      <c r="J436" s="23"/>
      <c r="K436" s="23"/>
      <c r="L436" s="23"/>
      <c r="M436" s="23"/>
      <c r="N436" s="18"/>
      <c r="O436" s="18"/>
      <c r="P436" s="18"/>
      <c r="Q436" s="18"/>
      <c r="R436" s="18"/>
      <c r="S436" s="18"/>
    </row>
    <row r="437" spans="1:19" s="49" customFormat="1" ht="91.5" customHeight="1">
      <c r="A437" s="10">
        <v>10</v>
      </c>
      <c r="B437" s="2" t="s">
        <v>475</v>
      </c>
      <c r="C437" s="5" t="s">
        <v>174</v>
      </c>
      <c r="D437" s="41" t="s">
        <v>499</v>
      </c>
      <c r="E437" s="92" t="s">
        <v>617</v>
      </c>
      <c r="F437" s="92" t="s">
        <v>618</v>
      </c>
      <c r="G437" s="10">
        <v>20</v>
      </c>
      <c r="H437" s="56">
        <v>23.4</v>
      </c>
      <c r="I437" s="54"/>
      <c r="J437" s="36">
        <f>G437*H437</f>
        <v>468</v>
      </c>
      <c r="K437" s="10">
        <v>1</v>
      </c>
      <c r="L437" s="58">
        <f>K437*H437</f>
        <v>23.4</v>
      </c>
      <c r="M437" s="20" t="s">
        <v>583</v>
      </c>
      <c r="N437" s="55"/>
      <c r="O437" s="55"/>
      <c r="P437" s="55"/>
      <c r="Q437" s="55"/>
      <c r="R437" s="55"/>
      <c r="S437" s="55"/>
    </row>
    <row r="438" spans="1:19" s="49" customFormat="1" ht="56.25" customHeight="1">
      <c r="A438" s="23">
        <v>11</v>
      </c>
      <c r="B438" s="24" t="s">
        <v>619</v>
      </c>
      <c r="C438" s="1" t="s">
        <v>174</v>
      </c>
      <c r="D438" s="14"/>
      <c r="E438" s="17"/>
      <c r="F438" s="17"/>
      <c r="G438" s="10">
        <v>60</v>
      </c>
      <c r="H438" s="23"/>
      <c r="I438" s="23"/>
      <c r="J438" s="23"/>
      <c r="K438" s="23"/>
      <c r="L438" s="23"/>
      <c r="M438" s="23"/>
      <c r="N438" s="18"/>
      <c r="O438" s="18"/>
      <c r="P438" s="18"/>
      <c r="Q438" s="18"/>
      <c r="R438" s="18"/>
      <c r="S438" s="18"/>
    </row>
    <row r="439" spans="1:19" s="49" customFormat="1" ht="81" customHeight="1">
      <c r="A439" s="10">
        <v>11</v>
      </c>
      <c r="B439" s="2" t="s">
        <v>475</v>
      </c>
      <c r="C439" s="5" t="s">
        <v>174</v>
      </c>
      <c r="D439" s="57" t="s">
        <v>476</v>
      </c>
      <c r="E439" s="5" t="s">
        <v>620</v>
      </c>
      <c r="F439" s="5">
        <v>556000</v>
      </c>
      <c r="G439" s="10">
        <v>60</v>
      </c>
      <c r="H439" s="56">
        <v>18.6</v>
      </c>
      <c r="I439" s="54"/>
      <c r="J439" s="36">
        <f>G439*H439</f>
        <v>1116</v>
      </c>
      <c r="K439" s="5">
        <v>10</v>
      </c>
      <c r="L439" s="58">
        <v>186</v>
      </c>
      <c r="M439" s="20" t="s">
        <v>583</v>
      </c>
      <c r="N439" s="55"/>
      <c r="O439" s="55"/>
      <c r="P439" s="55"/>
      <c r="Q439" s="55"/>
      <c r="R439" s="55"/>
      <c r="S439" s="55"/>
    </row>
    <row r="440" spans="1:19" s="49" customFormat="1" ht="51" customHeight="1">
      <c r="A440" s="23">
        <v>12</v>
      </c>
      <c r="B440" s="24" t="s">
        <v>621</v>
      </c>
      <c r="C440" s="1" t="s">
        <v>174</v>
      </c>
      <c r="D440" s="14"/>
      <c r="E440" s="17"/>
      <c r="F440" s="17"/>
      <c r="G440" s="10">
        <v>20</v>
      </c>
      <c r="H440" s="23"/>
      <c r="I440" s="23"/>
      <c r="J440" s="23"/>
      <c r="K440" s="23"/>
      <c r="L440" s="23"/>
      <c r="M440" s="23"/>
      <c r="N440" s="18"/>
      <c r="O440" s="18"/>
      <c r="P440" s="18"/>
      <c r="Q440" s="18"/>
      <c r="R440" s="18"/>
      <c r="S440" s="18"/>
    </row>
    <row r="441" spans="1:19" s="49" customFormat="1" ht="101.25" customHeight="1">
      <c r="A441" s="10">
        <v>12</v>
      </c>
      <c r="B441" s="2" t="s">
        <v>475</v>
      </c>
      <c r="C441" s="5" t="s">
        <v>174</v>
      </c>
      <c r="D441" s="41" t="s">
        <v>499</v>
      </c>
      <c r="E441" s="92" t="s">
        <v>622</v>
      </c>
      <c r="F441" s="92" t="s">
        <v>623</v>
      </c>
      <c r="G441" s="10">
        <v>20</v>
      </c>
      <c r="H441" s="56">
        <v>26.5</v>
      </c>
      <c r="I441" s="54"/>
      <c r="J441" s="36">
        <f>G441*H441</f>
        <v>530</v>
      </c>
      <c r="K441" s="10">
        <v>1</v>
      </c>
      <c r="L441" s="58">
        <f>K441*H441</f>
        <v>26.5</v>
      </c>
      <c r="M441" s="20" t="s">
        <v>583</v>
      </c>
      <c r="N441" s="55"/>
      <c r="O441" s="55"/>
      <c r="P441" s="55"/>
      <c r="Q441" s="55"/>
      <c r="R441" s="55"/>
      <c r="S441" s="55"/>
    </row>
    <row r="442" spans="1:19" s="7" customFormat="1" ht="15.75">
      <c r="A442" s="1"/>
      <c r="B442" s="2"/>
      <c r="C442" s="10"/>
      <c r="D442" s="41"/>
      <c r="E442" s="54"/>
      <c r="F442" s="54"/>
      <c r="G442" s="9"/>
      <c r="H442" s="9"/>
      <c r="I442" s="174"/>
      <c r="J442" s="8"/>
      <c r="K442" s="9"/>
      <c r="L442" s="174"/>
      <c r="M442" s="9"/>
      <c r="N442" s="12"/>
      <c r="O442" s="12"/>
      <c r="P442" s="12"/>
      <c r="Q442" s="12"/>
      <c r="R442" s="12"/>
      <c r="S442" s="12"/>
    </row>
    <row r="443" spans="1:19" s="49" customFormat="1" ht="62.25" customHeight="1">
      <c r="A443" s="20" t="s">
        <v>624</v>
      </c>
      <c r="B443" s="118" t="s">
        <v>625</v>
      </c>
      <c r="C443" s="20"/>
      <c r="D443" s="37"/>
      <c r="E443" s="38"/>
      <c r="F443" s="38"/>
      <c r="G443" s="37"/>
      <c r="H443" s="20"/>
      <c r="I443" s="20"/>
      <c r="J443" s="20"/>
      <c r="K443" s="20"/>
      <c r="L443" s="20"/>
      <c r="M443" s="20"/>
      <c r="N443" s="18"/>
      <c r="O443" s="18"/>
      <c r="P443" s="18"/>
      <c r="Q443" s="18"/>
      <c r="R443" s="18"/>
      <c r="S443" s="18"/>
    </row>
    <row r="444" spans="1:19" s="19" customFormat="1" ht="47.25">
      <c r="A444" s="22">
        <v>1</v>
      </c>
      <c r="B444" s="24" t="s">
        <v>626</v>
      </c>
      <c r="C444" s="1" t="s">
        <v>171</v>
      </c>
      <c r="D444" s="14"/>
      <c r="E444" s="17"/>
      <c r="F444" s="17"/>
      <c r="G444" s="14">
        <v>20000</v>
      </c>
      <c r="H444" s="23"/>
      <c r="I444" s="23"/>
      <c r="J444" s="23"/>
      <c r="K444" s="23"/>
      <c r="L444" s="23"/>
      <c r="M444" s="23"/>
      <c r="N444" s="18"/>
      <c r="O444" s="18"/>
      <c r="P444" s="18"/>
      <c r="Q444" s="18"/>
      <c r="R444" s="18"/>
      <c r="S444" s="18"/>
    </row>
    <row r="445" spans="1:19" s="19" customFormat="1" ht="78.75">
      <c r="A445" s="25">
        <v>1</v>
      </c>
      <c r="B445" s="2" t="s">
        <v>235</v>
      </c>
      <c r="C445" s="5" t="s">
        <v>171</v>
      </c>
      <c r="D445" s="5" t="s">
        <v>627</v>
      </c>
      <c r="E445" s="5" t="s">
        <v>628</v>
      </c>
      <c r="F445" s="5" t="s">
        <v>629</v>
      </c>
      <c r="G445" s="57">
        <v>20000</v>
      </c>
      <c r="H445" s="56">
        <v>0.08</v>
      </c>
      <c r="I445" s="58"/>
      <c r="J445" s="61">
        <f>G445*H445</f>
        <v>1600</v>
      </c>
      <c r="K445" s="5" t="s">
        <v>630</v>
      </c>
      <c r="L445" s="58">
        <f>H445*1000</f>
        <v>80</v>
      </c>
      <c r="M445" s="20" t="s">
        <v>583</v>
      </c>
      <c r="N445" s="55"/>
      <c r="O445" s="55"/>
      <c r="P445" s="55"/>
      <c r="Q445" s="55"/>
      <c r="R445" s="55"/>
      <c r="S445" s="55"/>
    </row>
    <row r="446" spans="1:19" s="19" customFormat="1" ht="31.5">
      <c r="A446" s="22">
        <v>2</v>
      </c>
      <c r="B446" s="24" t="s">
        <v>631</v>
      </c>
      <c r="C446" s="1" t="s">
        <v>171</v>
      </c>
      <c r="D446" s="14"/>
      <c r="E446" s="17"/>
      <c r="F446" s="17"/>
      <c r="G446" s="14">
        <v>360</v>
      </c>
      <c r="H446" s="23"/>
      <c r="I446" s="23"/>
      <c r="J446" s="23"/>
      <c r="K446" s="23"/>
      <c r="L446" s="23"/>
      <c r="M446" s="23"/>
      <c r="N446" s="18"/>
      <c r="O446" s="18"/>
      <c r="P446" s="18"/>
      <c r="Q446" s="18"/>
      <c r="R446" s="18"/>
      <c r="S446" s="18"/>
    </row>
    <row r="447" spans="1:19" s="19" customFormat="1" ht="63">
      <c r="A447" s="25">
        <v>2</v>
      </c>
      <c r="B447" s="2" t="s">
        <v>400</v>
      </c>
      <c r="C447" s="5" t="s">
        <v>171</v>
      </c>
      <c r="D447" s="10" t="s">
        <v>632</v>
      </c>
      <c r="E447" s="2" t="s">
        <v>633</v>
      </c>
      <c r="F447" s="10" t="s">
        <v>634</v>
      </c>
      <c r="G447" s="41">
        <v>360</v>
      </c>
      <c r="H447" s="53">
        <v>18.19</v>
      </c>
      <c r="I447" s="120"/>
      <c r="J447" s="108">
        <f>G447*H447</f>
        <v>6548.400000000001</v>
      </c>
      <c r="K447" s="10">
        <v>12</v>
      </c>
      <c r="L447" s="54">
        <f>K447*H447</f>
        <v>218.28000000000003</v>
      </c>
      <c r="M447" s="20" t="s">
        <v>583</v>
      </c>
      <c r="N447" s="55"/>
      <c r="O447" s="55"/>
      <c r="P447" s="55"/>
      <c r="Q447" s="55"/>
      <c r="R447" s="55"/>
      <c r="S447" s="55"/>
    </row>
    <row r="448" spans="1:19" s="19" customFormat="1" ht="31.5">
      <c r="A448" s="22">
        <v>3</v>
      </c>
      <c r="B448" s="24" t="s">
        <v>635</v>
      </c>
      <c r="C448" s="1" t="s">
        <v>171</v>
      </c>
      <c r="D448" s="14"/>
      <c r="E448" s="17"/>
      <c r="F448" s="17"/>
      <c r="G448" s="14">
        <v>420</v>
      </c>
      <c r="H448" s="23"/>
      <c r="I448" s="23"/>
      <c r="J448" s="23"/>
      <c r="K448" s="23"/>
      <c r="L448" s="23"/>
      <c r="M448" s="23"/>
      <c r="N448" s="18"/>
      <c r="O448" s="18"/>
      <c r="P448" s="18"/>
      <c r="Q448" s="18"/>
      <c r="R448" s="18"/>
      <c r="S448" s="18"/>
    </row>
    <row r="449" spans="1:19" s="19" customFormat="1" ht="63">
      <c r="A449" s="25">
        <v>3</v>
      </c>
      <c r="B449" s="2" t="s">
        <v>400</v>
      </c>
      <c r="C449" s="5" t="s">
        <v>171</v>
      </c>
      <c r="D449" s="10" t="s">
        <v>632</v>
      </c>
      <c r="E449" s="2" t="s">
        <v>633</v>
      </c>
      <c r="F449" s="10" t="s">
        <v>636</v>
      </c>
      <c r="G449" s="41">
        <v>420</v>
      </c>
      <c r="H449" s="53">
        <v>36.1</v>
      </c>
      <c r="I449" s="120"/>
      <c r="J449" s="108">
        <f>G449*H449</f>
        <v>15162</v>
      </c>
      <c r="K449" s="10">
        <v>12</v>
      </c>
      <c r="L449" s="54">
        <f>K449*H449</f>
        <v>433.20000000000005</v>
      </c>
      <c r="M449" s="20" t="s">
        <v>583</v>
      </c>
      <c r="N449" s="55"/>
      <c r="O449" s="55"/>
      <c r="P449" s="55"/>
      <c r="Q449" s="55"/>
      <c r="R449" s="55"/>
      <c r="S449" s="55"/>
    </row>
    <row r="450" spans="1:19" s="19" customFormat="1" ht="31.5">
      <c r="A450" s="22">
        <v>4</v>
      </c>
      <c r="B450" s="24" t="s">
        <v>637</v>
      </c>
      <c r="C450" s="1" t="s">
        <v>171</v>
      </c>
      <c r="D450" s="14"/>
      <c r="E450" s="17"/>
      <c r="F450" s="17"/>
      <c r="G450" s="14">
        <v>250</v>
      </c>
      <c r="H450" s="23"/>
      <c r="I450" s="23"/>
      <c r="J450" s="23"/>
      <c r="K450" s="23"/>
      <c r="L450" s="23"/>
      <c r="M450" s="23"/>
      <c r="N450" s="18"/>
      <c r="O450" s="18"/>
      <c r="P450" s="18"/>
      <c r="Q450" s="18"/>
      <c r="R450" s="18"/>
      <c r="S450" s="18"/>
    </row>
    <row r="451" spans="1:19" s="19" customFormat="1" ht="63">
      <c r="A451" s="25">
        <v>4</v>
      </c>
      <c r="B451" s="2" t="s">
        <v>400</v>
      </c>
      <c r="C451" s="5" t="s">
        <v>171</v>
      </c>
      <c r="D451" s="10" t="s">
        <v>632</v>
      </c>
      <c r="E451" s="9" t="s">
        <v>638</v>
      </c>
      <c r="F451" s="10">
        <v>1294</v>
      </c>
      <c r="G451" s="41">
        <v>250</v>
      </c>
      <c r="H451" s="53">
        <v>11.73</v>
      </c>
      <c r="I451" s="120"/>
      <c r="J451" s="108">
        <f>G451*H451</f>
        <v>2932.5</v>
      </c>
      <c r="K451" s="10">
        <v>50</v>
      </c>
      <c r="L451" s="54">
        <f>K451*H451</f>
        <v>586.5</v>
      </c>
      <c r="M451" s="20" t="s">
        <v>583</v>
      </c>
      <c r="N451" s="55"/>
      <c r="O451" s="55"/>
      <c r="P451" s="55"/>
      <c r="Q451" s="55"/>
      <c r="R451" s="55"/>
      <c r="S451" s="55"/>
    </row>
    <row r="452" spans="1:19" s="19" customFormat="1" ht="15.75">
      <c r="A452" s="22">
        <v>5</v>
      </c>
      <c r="B452" s="24" t="s">
        <v>639</v>
      </c>
      <c r="C452" s="1" t="s">
        <v>171</v>
      </c>
      <c r="D452" s="14"/>
      <c r="E452" s="17"/>
      <c r="F452" s="17"/>
      <c r="G452" s="14">
        <v>450</v>
      </c>
      <c r="H452" s="23"/>
      <c r="I452" s="23"/>
      <c r="J452" s="23"/>
      <c r="K452" s="23"/>
      <c r="L452" s="23"/>
      <c r="M452" s="23"/>
      <c r="N452" s="18"/>
      <c r="O452" s="18"/>
      <c r="P452" s="18"/>
      <c r="Q452" s="18"/>
      <c r="R452" s="18"/>
      <c r="S452" s="18"/>
    </row>
    <row r="453" spans="1:19" s="19" customFormat="1" ht="63">
      <c r="A453" s="25">
        <v>5</v>
      </c>
      <c r="B453" s="2" t="s">
        <v>400</v>
      </c>
      <c r="C453" s="5" t="s">
        <v>171</v>
      </c>
      <c r="D453" s="10" t="s">
        <v>632</v>
      </c>
      <c r="E453" s="9" t="s">
        <v>638</v>
      </c>
      <c r="F453" s="10">
        <v>1292</v>
      </c>
      <c r="G453" s="41">
        <v>450</v>
      </c>
      <c r="H453" s="53">
        <v>4.25</v>
      </c>
      <c r="I453" s="120"/>
      <c r="J453" s="108">
        <f>G453*H453</f>
        <v>1912.5</v>
      </c>
      <c r="K453" s="10">
        <v>50</v>
      </c>
      <c r="L453" s="54">
        <f>K453*H453</f>
        <v>212.5</v>
      </c>
      <c r="M453" s="20" t="s">
        <v>583</v>
      </c>
      <c r="N453" s="55"/>
      <c r="O453" s="55"/>
      <c r="P453" s="55"/>
      <c r="Q453" s="55"/>
      <c r="R453" s="55"/>
      <c r="S453" s="55"/>
    </row>
    <row r="454" spans="1:19" s="19" customFormat="1" ht="15.75">
      <c r="A454" s="22">
        <v>6</v>
      </c>
      <c r="B454" s="24" t="s">
        <v>640</v>
      </c>
      <c r="C454" s="1" t="s">
        <v>171</v>
      </c>
      <c r="D454" s="14"/>
      <c r="E454" s="17"/>
      <c r="F454" s="17"/>
      <c r="G454" s="14">
        <v>7200</v>
      </c>
      <c r="H454" s="23"/>
      <c r="I454" s="23"/>
      <c r="J454" s="23"/>
      <c r="K454" s="23"/>
      <c r="L454" s="23"/>
      <c r="M454" s="23"/>
      <c r="N454" s="18"/>
      <c r="O454" s="18"/>
      <c r="P454" s="18"/>
      <c r="Q454" s="18"/>
      <c r="R454" s="18"/>
      <c r="S454" s="18"/>
    </row>
    <row r="455" spans="1:115" s="19" customFormat="1" ht="63">
      <c r="A455" s="5">
        <v>6</v>
      </c>
      <c r="B455" s="2" t="s">
        <v>425</v>
      </c>
      <c r="C455" s="5" t="s">
        <v>171</v>
      </c>
      <c r="D455" s="2" t="s">
        <v>641</v>
      </c>
      <c r="E455" s="121" t="s">
        <v>642</v>
      </c>
      <c r="F455" s="99">
        <v>2551</v>
      </c>
      <c r="G455" s="57">
        <v>7200</v>
      </c>
      <c r="H455" s="56">
        <v>0.07</v>
      </c>
      <c r="I455" s="5"/>
      <c r="J455" s="61">
        <f>G455*H455</f>
        <v>504.00000000000006</v>
      </c>
      <c r="K455" s="92">
        <v>240</v>
      </c>
      <c r="L455" s="58">
        <f>H455*K455</f>
        <v>16.8</v>
      </c>
      <c r="M455" s="20" t="s">
        <v>583</v>
      </c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  <c r="CW455" s="101"/>
      <c r="CX455" s="101"/>
      <c r="CY455" s="101"/>
      <c r="CZ455" s="101"/>
      <c r="DA455" s="101"/>
      <c r="DB455" s="101"/>
      <c r="DC455" s="101"/>
      <c r="DD455" s="101"/>
      <c r="DE455" s="101"/>
      <c r="DF455" s="101"/>
      <c r="DG455" s="101"/>
      <c r="DH455" s="101"/>
      <c r="DI455" s="101"/>
      <c r="DJ455" s="101"/>
      <c r="DK455" s="101"/>
    </row>
    <row r="456" spans="1:19" s="19" customFormat="1" ht="15.75">
      <c r="A456" s="22">
        <v>7</v>
      </c>
      <c r="B456" s="24" t="s">
        <v>643</v>
      </c>
      <c r="C456" s="1" t="s">
        <v>171</v>
      </c>
      <c r="D456" s="14"/>
      <c r="E456" s="17"/>
      <c r="F456" s="17"/>
      <c r="G456" s="14">
        <v>2000</v>
      </c>
      <c r="H456" s="23"/>
      <c r="I456" s="23"/>
      <c r="J456" s="23"/>
      <c r="K456" s="23"/>
      <c r="L456" s="23"/>
      <c r="M456" s="23"/>
      <c r="N456" s="18"/>
      <c r="O456" s="18"/>
      <c r="P456" s="18"/>
      <c r="Q456" s="18"/>
      <c r="R456" s="18"/>
      <c r="S456" s="18"/>
    </row>
    <row r="457" spans="1:115" s="19" customFormat="1" ht="45.75" customHeight="1">
      <c r="A457" s="25">
        <v>7</v>
      </c>
      <c r="B457" s="2" t="s">
        <v>457</v>
      </c>
      <c r="C457" s="5" t="s">
        <v>171</v>
      </c>
      <c r="D457" s="41" t="s">
        <v>644</v>
      </c>
      <c r="E457" s="92" t="s">
        <v>645</v>
      </c>
      <c r="F457" s="92" t="s">
        <v>646</v>
      </c>
      <c r="G457" s="41">
        <v>2000</v>
      </c>
      <c r="H457" s="53">
        <v>0.9</v>
      </c>
      <c r="I457" s="54"/>
      <c r="J457" s="36">
        <f>G457*H457</f>
        <v>1800</v>
      </c>
      <c r="K457" s="10">
        <v>100</v>
      </c>
      <c r="L457" s="54">
        <f>K457*H457</f>
        <v>90</v>
      </c>
      <c r="M457" s="20" t="s">
        <v>583</v>
      </c>
      <c r="N457" s="55"/>
      <c r="O457" s="55"/>
      <c r="P457" s="55"/>
      <c r="Q457" s="55"/>
      <c r="R457" s="55"/>
      <c r="S457" s="55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</row>
    <row r="458" spans="1:19" s="19" customFormat="1" ht="78.75">
      <c r="A458" s="25">
        <v>7</v>
      </c>
      <c r="B458" s="2" t="s">
        <v>235</v>
      </c>
      <c r="C458" s="5" t="s">
        <v>171</v>
      </c>
      <c r="D458" s="5" t="s">
        <v>647</v>
      </c>
      <c r="E458" s="5" t="s">
        <v>648</v>
      </c>
      <c r="F458" s="5" t="s">
        <v>649</v>
      </c>
      <c r="G458" s="57">
        <v>2000</v>
      </c>
      <c r="H458" s="56">
        <v>1</v>
      </c>
      <c r="I458" s="58"/>
      <c r="J458" s="61">
        <f>G458*H458</f>
        <v>2000</v>
      </c>
      <c r="K458" s="5" t="s">
        <v>650</v>
      </c>
      <c r="L458" s="58">
        <f>H458*50</f>
        <v>50</v>
      </c>
      <c r="M458" s="10" t="s">
        <v>585</v>
      </c>
      <c r="N458" s="55"/>
      <c r="O458" s="55"/>
      <c r="P458" s="55"/>
      <c r="Q458" s="55"/>
      <c r="R458" s="55"/>
      <c r="S458" s="55"/>
    </row>
    <row r="459" spans="1:115" s="19" customFormat="1" ht="78.75">
      <c r="A459" s="5">
        <v>7</v>
      </c>
      <c r="B459" s="2" t="s">
        <v>425</v>
      </c>
      <c r="C459" s="5" t="s">
        <v>171</v>
      </c>
      <c r="D459" s="2" t="s">
        <v>641</v>
      </c>
      <c r="E459" s="2" t="s">
        <v>651</v>
      </c>
      <c r="F459" s="99">
        <v>2352</v>
      </c>
      <c r="G459" s="57">
        <v>2000</v>
      </c>
      <c r="H459" s="56">
        <v>10.86</v>
      </c>
      <c r="I459" s="5"/>
      <c r="J459" s="61">
        <f>G459*H459</f>
        <v>21720</v>
      </c>
      <c r="K459" s="92">
        <v>20</v>
      </c>
      <c r="L459" s="58">
        <f>H459*K459</f>
        <v>217.2</v>
      </c>
      <c r="M459" s="10" t="s">
        <v>586</v>
      </c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  <c r="CW459" s="101"/>
      <c r="CX459" s="101"/>
      <c r="CY459" s="101"/>
      <c r="CZ459" s="101"/>
      <c r="DA459" s="101"/>
      <c r="DB459" s="101"/>
      <c r="DC459" s="101"/>
      <c r="DD459" s="101"/>
      <c r="DE459" s="101"/>
      <c r="DF459" s="101"/>
      <c r="DG459" s="101"/>
      <c r="DH459" s="101"/>
      <c r="DI459" s="101"/>
      <c r="DJ459" s="101"/>
      <c r="DK459" s="101"/>
    </row>
    <row r="460" spans="1:19" s="19" customFormat="1" ht="15.75">
      <c r="A460" s="22">
        <v>8</v>
      </c>
      <c r="B460" s="24" t="s">
        <v>652</v>
      </c>
      <c r="C460" s="1" t="s">
        <v>171</v>
      </c>
      <c r="D460" s="14"/>
      <c r="E460" s="17"/>
      <c r="F460" s="17"/>
      <c r="G460" s="14">
        <v>24000</v>
      </c>
      <c r="H460" s="23"/>
      <c r="I460" s="23"/>
      <c r="J460" s="23"/>
      <c r="K460" s="23"/>
      <c r="L460" s="23"/>
      <c r="M460" s="23"/>
      <c r="N460" s="18"/>
      <c r="O460" s="18"/>
      <c r="P460" s="18"/>
      <c r="Q460" s="18"/>
      <c r="R460" s="18"/>
      <c r="S460" s="18"/>
    </row>
    <row r="461" spans="1:115" s="19" customFormat="1" ht="31.5">
      <c r="A461" s="25">
        <v>8</v>
      </c>
      <c r="B461" s="2" t="s">
        <v>457</v>
      </c>
      <c r="C461" s="5" t="s">
        <v>171</v>
      </c>
      <c r="D461" s="41" t="s">
        <v>653</v>
      </c>
      <c r="E461" s="92" t="s">
        <v>654</v>
      </c>
      <c r="F461" s="92">
        <v>504050900</v>
      </c>
      <c r="G461" s="41">
        <v>24000</v>
      </c>
      <c r="H461" s="53">
        <v>0.32</v>
      </c>
      <c r="I461" s="54"/>
      <c r="J461" s="36">
        <f>G461*H461</f>
        <v>7680</v>
      </c>
      <c r="K461" s="10">
        <v>250</v>
      </c>
      <c r="L461" s="54">
        <f>K461*H461</f>
        <v>80</v>
      </c>
      <c r="M461" s="20" t="s">
        <v>583</v>
      </c>
      <c r="N461" s="55"/>
      <c r="O461" s="55"/>
      <c r="P461" s="55"/>
      <c r="Q461" s="55"/>
      <c r="R461" s="55"/>
      <c r="S461" s="55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</row>
    <row r="462" spans="1:19" s="19" customFormat="1" ht="15.75">
      <c r="A462" s="22">
        <v>9</v>
      </c>
      <c r="B462" s="24" t="s">
        <v>655</v>
      </c>
      <c r="C462" s="1" t="s">
        <v>171</v>
      </c>
      <c r="D462" s="14"/>
      <c r="E462" s="17"/>
      <c r="F462" s="17"/>
      <c r="G462" s="14">
        <v>3000</v>
      </c>
      <c r="H462" s="23"/>
      <c r="I462" s="23"/>
      <c r="J462" s="23"/>
      <c r="K462" s="23"/>
      <c r="L462" s="23"/>
      <c r="M462" s="23"/>
      <c r="N462" s="18"/>
      <c r="O462" s="18"/>
      <c r="P462" s="18"/>
      <c r="Q462" s="18"/>
      <c r="R462" s="18"/>
      <c r="S462" s="18"/>
    </row>
    <row r="463" spans="1:115" s="19" customFormat="1" ht="78.75">
      <c r="A463" s="5">
        <v>9</v>
      </c>
      <c r="B463" s="2" t="s">
        <v>425</v>
      </c>
      <c r="C463" s="5" t="s">
        <v>171</v>
      </c>
      <c r="D463" s="2" t="s">
        <v>641</v>
      </c>
      <c r="E463" s="2" t="s">
        <v>656</v>
      </c>
      <c r="F463" s="99">
        <v>2420</v>
      </c>
      <c r="G463" s="57">
        <v>3000</v>
      </c>
      <c r="H463" s="56">
        <v>0.32</v>
      </c>
      <c r="I463" s="5"/>
      <c r="J463" s="61">
        <f>G463*H463</f>
        <v>960</v>
      </c>
      <c r="K463" s="92">
        <v>100</v>
      </c>
      <c r="L463" s="58">
        <f>H463*K463</f>
        <v>32</v>
      </c>
      <c r="M463" s="20" t="s">
        <v>583</v>
      </c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  <c r="CW463" s="101"/>
      <c r="CX463" s="101"/>
      <c r="CY463" s="101"/>
      <c r="CZ463" s="101"/>
      <c r="DA463" s="101"/>
      <c r="DB463" s="101"/>
      <c r="DC463" s="101"/>
      <c r="DD463" s="101"/>
      <c r="DE463" s="101"/>
      <c r="DF463" s="101"/>
      <c r="DG463" s="101"/>
      <c r="DH463" s="101"/>
      <c r="DI463" s="101"/>
      <c r="DJ463" s="101"/>
      <c r="DK463" s="101"/>
    </row>
    <row r="464" spans="1:19" s="19" customFormat="1" ht="15.75">
      <c r="A464" s="22">
        <v>11</v>
      </c>
      <c r="B464" s="24" t="s">
        <v>657</v>
      </c>
      <c r="C464" s="1" t="s">
        <v>171</v>
      </c>
      <c r="D464" s="14"/>
      <c r="E464" s="17"/>
      <c r="F464" s="17"/>
      <c r="G464" s="14">
        <v>6000</v>
      </c>
      <c r="H464" s="23"/>
      <c r="I464" s="23"/>
      <c r="J464" s="23"/>
      <c r="K464" s="23"/>
      <c r="L464" s="23"/>
      <c r="M464" s="23"/>
      <c r="N464" s="18"/>
      <c r="O464" s="18"/>
      <c r="P464" s="18"/>
      <c r="Q464" s="18"/>
      <c r="R464" s="18"/>
      <c r="S464" s="18"/>
    </row>
    <row r="465" spans="1:19" s="19" customFormat="1" ht="78.75">
      <c r="A465" s="25">
        <v>11</v>
      </c>
      <c r="B465" s="2" t="s">
        <v>235</v>
      </c>
      <c r="C465" s="5" t="s">
        <v>171</v>
      </c>
      <c r="D465" s="5" t="s">
        <v>647</v>
      </c>
      <c r="E465" s="5" t="s">
        <v>658</v>
      </c>
      <c r="F465" s="5" t="s">
        <v>659</v>
      </c>
      <c r="G465" s="57">
        <v>6000</v>
      </c>
      <c r="H465" s="56">
        <v>0.4</v>
      </c>
      <c r="I465" s="58"/>
      <c r="J465" s="61">
        <f>G465*H465</f>
        <v>2400</v>
      </c>
      <c r="K465" s="5" t="s">
        <v>660</v>
      </c>
      <c r="L465" s="58">
        <f>H465*250</f>
        <v>100</v>
      </c>
      <c r="M465" s="20" t="s">
        <v>583</v>
      </c>
      <c r="N465" s="55"/>
      <c r="O465" s="55"/>
      <c r="P465" s="55"/>
      <c r="Q465" s="55"/>
      <c r="R465" s="55"/>
      <c r="S465" s="55"/>
    </row>
    <row r="466" spans="1:19" s="19" customFormat="1" ht="15.75">
      <c r="A466" s="22">
        <v>12</v>
      </c>
      <c r="B466" s="24" t="s">
        <v>661</v>
      </c>
      <c r="C466" s="1" t="s">
        <v>171</v>
      </c>
      <c r="D466" s="14"/>
      <c r="E466" s="17"/>
      <c r="F466" s="17"/>
      <c r="G466" s="14">
        <v>720</v>
      </c>
      <c r="H466" s="23"/>
      <c r="I466" s="23"/>
      <c r="J466" s="23"/>
      <c r="K466" s="23"/>
      <c r="L466" s="23"/>
      <c r="M466" s="23"/>
      <c r="N466" s="18"/>
      <c r="O466" s="18"/>
      <c r="P466" s="18"/>
      <c r="Q466" s="18"/>
      <c r="R466" s="18"/>
      <c r="S466" s="18"/>
    </row>
    <row r="467" spans="1:19" s="19" customFormat="1" ht="78.75">
      <c r="A467" s="25">
        <v>12</v>
      </c>
      <c r="B467" s="2" t="s">
        <v>235</v>
      </c>
      <c r="C467" s="5" t="s">
        <v>171</v>
      </c>
      <c r="D467" s="5" t="s">
        <v>647</v>
      </c>
      <c r="E467" s="5" t="s">
        <v>658</v>
      </c>
      <c r="F467" s="5" t="s">
        <v>659</v>
      </c>
      <c r="G467" s="57">
        <v>720</v>
      </c>
      <c r="H467" s="56">
        <v>0.4</v>
      </c>
      <c r="I467" s="58"/>
      <c r="J467" s="61">
        <f>G467*H467</f>
        <v>288</v>
      </c>
      <c r="K467" s="5" t="s">
        <v>660</v>
      </c>
      <c r="L467" s="58">
        <f>H467*250</f>
        <v>100</v>
      </c>
      <c r="M467" s="20" t="s">
        <v>583</v>
      </c>
      <c r="N467" s="55"/>
      <c r="O467" s="55"/>
      <c r="P467" s="55"/>
      <c r="Q467" s="55"/>
      <c r="R467" s="55"/>
      <c r="S467" s="55"/>
    </row>
    <row r="468" spans="1:19" s="19" customFormat="1" ht="63">
      <c r="A468" s="25">
        <v>12</v>
      </c>
      <c r="B468" s="2" t="s">
        <v>400</v>
      </c>
      <c r="C468" s="5" t="s">
        <v>171</v>
      </c>
      <c r="D468" s="10" t="s">
        <v>632</v>
      </c>
      <c r="E468" s="9" t="s">
        <v>662</v>
      </c>
      <c r="F468" s="10">
        <v>1253</v>
      </c>
      <c r="G468" s="41">
        <v>720</v>
      </c>
      <c r="H468" s="53">
        <v>0.73</v>
      </c>
      <c r="I468" s="120"/>
      <c r="J468" s="108">
        <f>G468*H468</f>
        <v>525.6</v>
      </c>
      <c r="K468" s="10">
        <v>240</v>
      </c>
      <c r="L468" s="54">
        <f>K468*H468</f>
        <v>175.2</v>
      </c>
      <c r="M468" s="10" t="s">
        <v>585</v>
      </c>
      <c r="N468" s="55"/>
      <c r="O468" s="55"/>
      <c r="P468" s="55"/>
      <c r="Q468" s="55"/>
      <c r="R468" s="55"/>
      <c r="S468" s="55"/>
    </row>
    <row r="469" spans="1:19" s="19" customFormat="1" ht="31.5">
      <c r="A469" s="22">
        <v>13</v>
      </c>
      <c r="B469" s="24" t="s">
        <v>663</v>
      </c>
      <c r="C469" s="1" t="s">
        <v>171</v>
      </c>
      <c r="D469" s="14"/>
      <c r="E469" s="17"/>
      <c r="F469" s="17"/>
      <c r="G469" s="14">
        <v>300</v>
      </c>
      <c r="H469" s="23"/>
      <c r="I469" s="23"/>
      <c r="J469" s="23"/>
      <c r="K469" s="23"/>
      <c r="L469" s="23"/>
      <c r="M469" s="23"/>
      <c r="N469" s="18"/>
      <c r="O469" s="18"/>
      <c r="P469" s="18"/>
      <c r="Q469" s="18"/>
      <c r="R469" s="18"/>
      <c r="S469" s="18"/>
    </row>
    <row r="470" spans="1:115" s="19" customFormat="1" ht="78.75">
      <c r="A470" s="5">
        <v>13</v>
      </c>
      <c r="B470" s="2" t="s">
        <v>425</v>
      </c>
      <c r="C470" s="5" t="s">
        <v>171</v>
      </c>
      <c r="D470" s="2" t="s">
        <v>641</v>
      </c>
      <c r="E470" s="2" t="s">
        <v>664</v>
      </c>
      <c r="F470" s="99">
        <v>2315</v>
      </c>
      <c r="G470" s="57">
        <v>300</v>
      </c>
      <c r="H470" s="56">
        <v>0.86</v>
      </c>
      <c r="I470" s="5"/>
      <c r="J470" s="61">
        <f>G470*H470</f>
        <v>258</v>
      </c>
      <c r="K470" s="92">
        <v>100</v>
      </c>
      <c r="L470" s="58">
        <f>H470*K470</f>
        <v>86</v>
      </c>
      <c r="M470" s="20" t="s">
        <v>583</v>
      </c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  <c r="CW470" s="101"/>
      <c r="CX470" s="101"/>
      <c r="CY470" s="101"/>
      <c r="CZ470" s="101"/>
      <c r="DA470" s="101"/>
      <c r="DB470" s="101"/>
      <c r="DC470" s="101"/>
      <c r="DD470" s="101"/>
      <c r="DE470" s="101"/>
      <c r="DF470" s="101"/>
      <c r="DG470" s="101"/>
      <c r="DH470" s="101"/>
      <c r="DI470" s="101"/>
      <c r="DJ470" s="101"/>
      <c r="DK470" s="101"/>
    </row>
    <row r="471" spans="1:19" s="19" customFormat="1" ht="31.5">
      <c r="A471" s="22">
        <v>14</v>
      </c>
      <c r="B471" s="24" t="s">
        <v>665</v>
      </c>
      <c r="C471" s="1"/>
      <c r="D471" s="14"/>
      <c r="E471" s="17"/>
      <c r="F471" s="17"/>
      <c r="G471" s="10"/>
      <c r="H471" s="23"/>
      <c r="I471" s="23"/>
      <c r="J471" s="23"/>
      <c r="K471" s="23"/>
      <c r="L471" s="23"/>
      <c r="M471" s="23"/>
      <c r="N471" s="18"/>
      <c r="O471" s="18"/>
      <c r="P471" s="18"/>
      <c r="Q471" s="18"/>
      <c r="R471" s="18"/>
      <c r="S471" s="18"/>
    </row>
    <row r="472" spans="1:19" s="19" customFormat="1" ht="15.75">
      <c r="A472" s="22">
        <v>14</v>
      </c>
      <c r="B472" s="24" t="s">
        <v>214</v>
      </c>
      <c r="C472" s="1"/>
      <c r="D472" s="14"/>
      <c r="E472" s="17"/>
      <c r="F472" s="17"/>
      <c r="G472" s="10"/>
      <c r="H472" s="35"/>
      <c r="I472" s="36"/>
      <c r="J472" s="36">
        <f>SUM(I476+I480+I484+I488+I492+I496+I500+I504+I508+I512)</f>
        <v>80909.28000000001</v>
      </c>
      <c r="K472" s="35"/>
      <c r="L472" s="36"/>
      <c r="M472" s="20" t="s">
        <v>583</v>
      </c>
      <c r="N472" s="18"/>
      <c r="O472" s="18"/>
      <c r="P472" s="18"/>
      <c r="Q472" s="18"/>
      <c r="R472" s="18"/>
      <c r="S472" s="18"/>
    </row>
    <row r="473" spans="1:19" s="19" customFormat="1" ht="15.75">
      <c r="A473" s="22">
        <v>14</v>
      </c>
      <c r="B473" s="24" t="s">
        <v>457</v>
      </c>
      <c r="C473" s="1"/>
      <c r="D473" s="14"/>
      <c r="E473" s="17"/>
      <c r="F473" s="17"/>
      <c r="G473" s="10"/>
      <c r="H473" s="35"/>
      <c r="I473" s="36"/>
      <c r="J473" s="36">
        <f>SUM(I477+I481+I485+I489+I493+I497+I501+I505+I509+I513)</f>
        <v>92885.26000000001</v>
      </c>
      <c r="K473" s="23"/>
      <c r="L473" s="36"/>
      <c r="M473" s="10" t="s">
        <v>585</v>
      </c>
      <c r="N473" s="18"/>
      <c r="O473" s="18"/>
      <c r="P473" s="18"/>
      <c r="Q473" s="18"/>
      <c r="R473" s="18"/>
      <c r="S473" s="18"/>
    </row>
    <row r="474" spans="1:19" s="19" customFormat="1" ht="15.75">
      <c r="A474" s="22">
        <v>14</v>
      </c>
      <c r="B474" s="24" t="s">
        <v>400</v>
      </c>
      <c r="C474" s="1"/>
      <c r="D474" s="23"/>
      <c r="E474" s="23"/>
      <c r="F474" s="23"/>
      <c r="G474" s="10"/>
      <c r="H474" s="35"/>
      <c r="I474" s="108"/>
      <c r="J474" s="108">
        <f>SUM(I478+I482+I486+I490+I494+I498+I502+I506+I510+I514)</f>
        <v>95159.74</v>
      </c>
      <c r="K474" s="23"/>
      <c r="L474" s="36"/>
      <c r="M474" s="10" t="s">
        <v>586</v>
      </c>
      <c r="N474" s="18"/>
      <c r="O474" s="18"/>
      <c r="P474" s="18"/>
      <c r="Q474" s="18"/>
      <c r="R474" s="18"/>
      <c r="S474" s="18"/>
    </row>
    <row r="475" spans="1:19" s="19" customFormat="1" ht="15.75">
      <c r="A475" s="25">
        <v>14.1</v>
      </c>
      <c r="B475" s="2" t="s">
        <v>666</v>
      </c>
      <c r="C475" s="5" t="s">
        <v>171</v>
      </c>
      <c r="D475" s="14"/>
      <c r="E475" s="17"/>
      <c r="F475" s="17"/>
      <c r="G475" s="10">
        <v>40</v>
      </c>
      <c r="H475" s="23"/>
      <c r="I475" s="23"/>
      <c r="J475" s="23"/>
      <c r="K475" s="23"/>
      <c r="L475" s="23"/>
      <c r="M475" s="23"/>
      <c r="N475" s="18"/>
      <c r="O475" s="18"/>
      <c r="P475" s="18"/>
      <c r="Q475" s="18"/>
      <c r="R475" s="18"/>
      <c r="S475" s="18"/>
    </row>
    <row r="476" spans="1:19" s="19" customFormat="1" ht="110.25">
      <c r="A476" s="25">
        <v>14.1</v>
      </c>
      <c r="B476" s="2" t="s">
        <v>214</v>
      </c>
      <c r="C476" s="5" t="s">
        <v>171</v>
      </c>
      <c r="D476" s="10" t="s">
        <v>227</v>
      </c>
      <c r="E476" s="9" t="s">
        <v>667</v>
      </c>
      <c r="F476" s="122" t="s">
        <v>668</v>
      </c>
      <c r="G476" s="10">
        <v>40</v>
      </c>
      <c r="H476" s="56">
        <v>17.59</v>
      </c>
      <c r="I476" s="54">
        <f>G476*H476</f>
        <v>703.6</v>
      </c>
      <c r="J476" s="36"/>
      <c r="K476" s="53" t="s">
        <v>669</v>
      </c>
      <c r="L476" s="58">
        <v>17.59</v>
      </c>
      <c r="M476" s="10"/>
      <c r="N476" s="55"/>
      <c r="O476" s="55"/>
      <c r="P476" s="55"/>
      <c r="Q476" s="55"/>
      <c r="R476" s="55"/>
      <c r="S476" s="55"/>
    </row>
    <row r="477" spans="1:115" s="19" customFormat="1" ht="47.25">
      <c r="A477" s="25">
        <v>14.1</v>
      </c>
      <c r="B477" s="2" t="s">
        <v>457</v>
      </c>
      <c r="C477" s="5" t="s">
        <v>171</v>
      </c>
      <c r="D477" s="41" t="s">
        <v>670</v>
      </c>
      <c r="E477" s="92" t="s">
        <v>671</v>
      </c>
      <c r="F477" s="92" t="s">
        <v>672</v>
      </c>
      <c r="G477" s="10">
        <v>40</v>
      </c>
      <c r="H477" s="53">
        <v>21.52</v>
      </c>
      <c r="I477" s="54">
        <f>G477*H477</f>
        <v>860.8</v>
      </c>
      <c r="J477" s="36"/>
      <c r="K477" s="10">
        <v>10</v>
      </c>
      <c r="L477" s="54">
        <f>K477*H477</f>
        <v>215.2</v>
      </c>
      <c r="M477" s="10"/>
      <c r="N477" s="55"/>
      <c r="O477" s="55"/>
      <c r="P477" s="55"/>
      <c r="Q477" s="55"/>
      <c r="R477" s="55"/>
      <c r="S477" s="55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</row>
    <row r="478" spans="1:19" s="19" customFormat="1" ht="63">
      <c r="A478" s="25">
        <v>14.1</v>
      </c>
      <c r="B478" s="2" t="s">
        <v>400</v>
      </c>
      <c r="C478" s="5" t="s">
        <v>171</v>
      </c>
      <c r="D478" s="10" t="s">
        <v>632</v>
      </c>
      <c r="E478" s="9" t="s">
        <v>673</v>
      </c>
      <c r="F478" s="10">
        <v>8601</v>
      </c>
      <c r="G478" s="10">
        <v>40</v>
      </c>
      <c r="H478" s="53">
        <v>21.21</v>
      </c>
      <c r="I478" s="120">
        <f>G478*H478</f>
        <v>848.4000000000001</v>
      </c>
      <c r="J478" s="108"/>
      <c r="K478" s="10">
        <v>12</v>
      </c>
      <c r="L478" s="54">
        <f>K478*H478</f>
        <v>254.52</v>
      </c>
      <c r="M478" s="10"/>
      <c r="N478" s="55"/>
      <c r="O478" s="55"/>
      <c r="P478" s="55"/>
      <c r="Q478" s="55"/>
      <c r="R478" s="55"/>
      <c r="S478" s="55"/>
    </row>
    <row r="479" spans="1:19" s="19" customFormat="1" ht="15.75">
      <c r="A479" s="25">
        <v>14.2</v>
      </c>
      <c r="B479" s="2" t="s">
        <v>674</v>
      </c>
      <c r="C479" s="5" t="s">
        <v>171</v>
      </c>
      <c r="D479" s="14"/>
      <c r="E479" s="17"/>
      <c r="F479" s="17"/>
      <c r="G479" s="10">
        <v>200</v>
      </c>
      <c r="H479" s="23"/>
      <c r="I479" s="23"/>
      <c r="J479" s="23"/>
      <c r="K479" s="23"/>
      <c r="L479" s="23"/>
      <c r="M479" s="23"/>
      <c r="N479" s="18"/>
      <c r="O479" s="18"/>
      <c r="P479" s="18"/>
      <c r="Q479" s="18"/>
      <c r="R479" s="18"/>
      <c r="S479" s="18"/>
    </row>
    <row r="480" spans="1:19" s="19" customFormat="1" ht="110.25">
      <c r="A480" s="25">
        <v>14.2</v>
      </c>
      <c r="B480" s="2" t="s">
        <v>214</v>
      </c>
      <c r="C480" s="5" t="s">
        <v>171</v>
      </c>
      <c r="D480" s="10" t="s">
        <v>227</v>
      </c>
      <c r="E480" s="9" t="s">
        <v>675</v>
      </c>
      <c r="F480" s="122" t="s">
        <v>676</v>
      </c>
      <c r="G480" s="10">
        <v>200</v>
      </c>
      <c r="H480" s="56">
        <v>26.38</v>
      </c>
      <c r="I480" s="54">
        <f>G480*H480</f>
        <v>5276</v>
      </c>
      <c r="J480" s="36"/>
      <c r="K480" s="53" t="s">
        <v>669</v>
      </c>
      <c r="L480" s="58">
        <v>26.38</v>
      </c>
      <c r="M480" s="10"/>
      <c r="N480" s="55"/>
      <c r="O480" s="55"/>
      <c r="P480" s="55"/>
      <c r="Q480" s="55"/>
      <c r="R480" s="55"/>
      <c r="S480" s="55"/>
    </row>
    <row r="481" spans="1:115" s="19" customFormat="1" ht="47.25">
      <c r="A481" s="25">
        <v>14.2</v>
      </c>
      <c r="B481" s="2" t="s">
        <v>457</v>
      </c>
      <c r="C481" s="5" t="s">
        <v>171</v>
      </c>
      <c r="D481" s="41" t="s">
        <v>670</v>
      </c>
      <c r="E481" s="92" t="s">
        <v>671</v>
      </c>
      <c r="F481" s="92" t="s">
        <v>677</v>
      </c>
      <c r="G481" s="10">
        <v>200</v>
      </c>
      <c r="H481" s="53">
        <v>31.54</v>
      </c>
      <c r="I481" s="54">
        <f>G481*H481</f>
        <v>6308</v>
      </c>
      <c r="J481" s="36"/>
      <c r="K481" s="10">
        <v>8</v>
      </c>
      <c r="L481" s="54">
        <f>K481*H481</f>
        <v>252.32</v>
      </c>
      <c r="M481" s="10"/>
      <c r="N481" s="55"/>
      <c r="O481" s="55"/>
      <c r="P481" s="55"/>
      <c r="Q481" s="55"/>
      <c r="R481" s="55"/>
      <c r="S481" s="55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</row>
    <row r="482" spans="1:19" s="19" customFormat="1" ht="63">
      <c r="A482" s="25">
        <v>14.2</v>
      </c>
      <c r="B482" s="2" t="s">
        <v>400</v>
      </c>
      <c r="C482" s="5" t="s">
        <v>171</v>
      </c>
      <c r="D482" s="10" t="s">
        <v>632</v>
      </c>
      <c r="E482" s="9" t="s">
        <v>673</v>
      </c>
      <c r="F482" s="10">
        <v>8603</v>
      </c>
      <c r="G482" s="10">
        <v>200</v>
      </c>
      <c r="H482" s="53">
        <v>28.58</v>
      </c>
      <c r="I482" s="120">
        <f>G482*H482</f>
        <v>5716</v>
      </c>
      <c r="J482" s="108"/>
      <c r="K482" s="10">
        <v>8</v>
      </c>
      <c r="L482" s="54">
        <f>K482*H482</f>
        <v>228.64</v>
      </c>
      <c r="M482" s="10"/>
      <c r="N482" s="55"/>
      <c r="O482" s="55"/>
      <c r="P482" s="55"/>
      <c r="Q482" s="55"/>
      <c r="R482" s="55"/>
      <c r="S482" s="55"/>
    </row>
    <row r="483" spans="1:19" s="19" customFormat="1" ht="15.75">
      <c r="A483" s="25">
        <v>14.3</v>
      </c>
      <c r="B483" s="2" t="s">
        <v>678</v>
      </c>
      <c r="C483" s="5" t="s">
        <v>171</v>
      </c>
      <c r="D483" s="14"/>
      <c r="E483" s="17"/>
      <c r="F483" s="17"/>
      <c r="G483" s="10">
        <v>180</v>
      </c>
      <c r="H483" s="23"/>
      <c r="I483" s="23"/>
      <c r="J483" s="23"/>
      <c r="K483" s="23"/>
      <c r="L483" s="23"/>
      <c r="M483" s="23"/>
      <c r="N483" s="18"/>
      <c r="O483" s="18"/>
      <c r="P483" s="18"/>
      <c r="Q483" s="18"/>
      <c r="R483" s="18"/>
      <c r="S483" s="18"/>
    </row>
    <row r="484" spans="1:19" s="19" customFormat="1" ht="110.25">
      <c r="A484" s="25">
        <v>14.3</v>
      </c>
      <c r="B484" s="2" t="s">
        <v>214</v>
      </c>
      <c r="C484" s="5" t="s">
        <v>171</v>
      </c>
      <c r="D484" s="10" t="s">
        <v>227</v>
      </c>
      <c r="E484" s="9" t="s">
        <v>679</v>
      </c>
      <c r="F484" s="122" t="s">
        <v>680</v>
      </c>
      <c r="G484" s="10">
        <v>180</v>
      </c>
      <c r="H484" s="56">
        <v>35.17</v>
      </c>
      <c r="I484" s="54">
        <f>G484*H484</f>
        <v>6330.6</v>
      </c>
      <c r="J484" s="36"/>
      <c r="K484" s="53" t="s">
        <v>669</v>
      </c>
      <c r="L484" s="58">
        <v>35.17</v>
      </c>
      <c r="M484" s="10"/>
      <c r="N484" s="55"/>
      <c r="O484" s="55"/>
      <c r="P484" s="55"/>
      <c r="Q484" s="55"/>
      <c r="R484" s="55"/>
      <c r="S484" s="55"/>
    </row>
    <row r="485" spans="1:115" s="19" customFormat="1" ht="47.25">
      <c r="A485" s="25">
        <v>14.3</v>
      </c>
      <c r="B485" s="2" t="s">
        <v>457</v>
      </c>
      <c r="C485" s="5" t="s">
        <v>171</v>
      </c>
      <c r="D485" s="41" t="s">
        <v>670</v>
      </c>
      <c r="E485" s="92" t="s">
        <v>671</v>
      </c>
      <c r="F485" s="92" t="s">
        <v>681</v>
      </c>
      <c r="G485" s="10">
        <v>180</v>
      </c>
      <c r="H485" s="53">
        <v>39.84</v>
      </c>
      <c r="I485" s="54">
        <f>G485*H485</f>
        <v>7171.200000000001</v>
      </c>
      <c r="J485" s="36"/>
      <c r="K485" s="10">
        <v>6</v>
      </c>
      <c r="L485" s="54">
        <f>K485*H485</f>
        <v>239.04000000000002</v>
      </c>
      <c r="M485" s="10"/>
      <c r="N485" s="55"/>
      <c r="O485" s="55"/>
      <c r="P485" s="55"/>
      <c r="Q485" s="55"/>
      <c r="R485" s="55"/>
      <c r="S485" s="55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</row>
    <row r="486" spans="1:19" s="19" customFormat="1" ht="63">
      <c r="A486" s="25">
        <v>14.3</v>
      </c>
      <c r="B486" s="2" t="s">
        <v>400</v>
      </c>
      <c r="C486" s="5" t="s">
        <v>171</v>
      </c>
      <c r="D486" s="10" t="s">
        <v>632</v>
      </c>
      <c r="E486" s="9" t="s">
        <v>673</v>
      </c>
      <c r="F486" s="10">
        <v>8605</v>
      </c>
      <c r="G486" s="10">
        <v>180</v>
      </c>
      <c r="H486" s="53">
        <v>42.71</v>
      </c>
      <c r="I486" s="120">
        <f>G486*H486</f>
        <v>7687.8</v>
      </c>
      <c r="J486" s="108"/>
      <c r="K486" s="10">
        <v>6</v>
      </c>
      <c r="L486" s="54">
        <f>K486*H486</f>
        <v>256.26</v>
      </c>
      <c r="M486" s="10"/>
      <c r="N486" s="55"/>
      <c r="O486" s="55"/>
      <c r="P486" s="55"/>
      <c r="Q486" s="55"/>
      <c r="R486" s="55"/>
      <c r="S486" s="55"/>
    </row>
    <row r="487" spans="1:19" s="19" customFormat="1" ht="15.75">
      <c r="A487" s="25">
        <v>14.4</v>
      </c>
      <c r="B487" s="2" t="s">
        <v>682</v>
      </c>
      <c r="C487" s="5" t="s">
        <v>171</v>
      </c>
      <c r="D487" s="14"/>
      <c r="E487" s="17"/>
      <c r="F487" s="17"/>
      <c r="G487" s="10">
        <v>240</v>
      </c>
      <c r="H487" s="23"/>
      <c r="I487" s="23"/>
      <c r="J487" s="23"/>
      <c r="K487" s="23"/>
      <c r="L487" s="23"/>
      <c r="M487" s="23"/>
      <c r="N487" s="18"/>
      <c r="O487" s="18"/>
      <c r="P487" s="18"/>
      <c r="Q487" s="18"/>
      <c r="R487" s="18"/>
      <c r="S487" s="18"/>
    </row>
    <row r="488" spans="1:19" s="19" customFormat="1" ht="110.25">
      <c r="A488" s="25">
        <v>14.4</v>
      </c>
      <c r="B488" s="2" t="s">
        <v>214</v>
      </c>
      <c r="C488" s="5" t="s">
        <v>171</v>
      </c>
      <c r="D488" s="10" t="s">
        <v>227</v>
      </c>
      <c r="E488" s="9" t="s">
        <v>683</v>
      </c>
      <c r="F488" s="122" t="s">
        <v>684</v>
      </c>
      <c r="G488" s="10">
        <v>240</v>
      </c>
      <c r="H488" s="56">
        <v>52.78</v>
      </c>
      <c r="I488" s="54">
        <f>G488*H488</f>
        <v>12667.2</v>
      </c>
      <c r="J488" s="36"/>
      <c r="K488" s="53" t="s">
        <v>669</v>
      </c>
      <c r="L488" s="58">
        <v>52.78</v>
      </c>
      <c r="M488" s="10"/>
      <c r="N488" s="55"/>
      <c r="O488" s="55"/>
      <c r="P488" s="55"/>
      <c r="Q488" s="55"/>
      <c r="R488" s="55"/>
      <c r="S488" s="55"/>
    </row>
    <row r="489" spans="1:115" s="19" customFormat="1" ht="47.25">
      <c r="A489" s="25">
        <v>14.4</v>
      </c>
      <c r="B489" s="2" t="s">
        <v>457</v>
      </c>
      <c r="C489" s="5" t="s">
        <v>171</v>
      </c>
      <c r="D489" s="41" t="s">
        <v>670</v>
      </c>
      <c r="E489" s="92" t="s">
        <v>671</v>
      </c>
      <c r="F489" s="92" t="s">
        <v>685</v>
      </c>
      <c r="G489" s="10">
        <v>240</v>
      </c>
      <c r="H489" s="53">
        <v>59.81</v>
      </c>
      <c r="I489" s="54">
        <f>G489*H489</f>
        <v>14354.400000000001</v>
      </c>
      <c r="J489" s="36"/>
      <c r="K489" s="10">
        <v>4</v>
      </c>
      <c r="L489" s="54">
        <f>K489*H489</f>
        <v>239.24</v>
      </c>
      <c r="M489" s="10"/>
      <c r="N489" s="55"/>
      <c r="O489" s="55"/>
      <c r="P489" s="55"/>
      <c r="Q489" s="55"/>
      <c r="R489" s="55"/>
      <c r="S489" s="55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</row>
    <row r="490" spans="1:19" s="19" customFormat="1" ht="63">
      <c r="A490" s="25">
        <v>14.4</v>
      </c>
      <c r="B490" s="2" t="s">
        <v>400</v>
      </c>
      <c r="C490" s="5" t="s">
        <v>171</v>
      </c>
      <c r="D490" s="10" t="s">
        <v>632</v>
      </c>
      <c r="E490" s="9" t="s">
        <v>673</v>
      </c>
      <c r="F490" s="10">
        <v>8607</v>
      </c>
      <c r="G490" s="10">
        <v>240</v>
      </c>
      <c r="H490" s="53">
        <v>60.46</v>
      </c>
      <c r="I490" s="120">
        <f>G490*H490</f>
        <v>14510.4</v>
      </c>
      <c r="J490" s="108"/>
      <c r="K490" s="10">
        <v>4</v>
      </c>
      <c r="L490" s="54">
        <f>K490*H490</f>
        <v>241.84</v>
      </c>
      <c r="M490" s="10"/>
      <c r="N490" s="55"/>
      <c r="O490" s="55"/>
      <c r="P490" s="55"/>
      <c r="Q490" s="55"/>
      <c r="R490" s="55"/>
      <c r="S490" s="55"/>
    </row>
    <row r="491" spans="1:19" s="19" customFormat="1" ht="15.75">
      <c r="A491" s="25">
        <v>14.5</v>
      </c>
      <c r="B491" s="2" t="s">
        <v>686</v>
      </c>
      <c r="C491" s="5" t="s">
        <v>171</v>
      </c>
      <c r="D491" s="14"/>
      <c r="E491" s="17"/>
      <c r="F491" s="17"/>
      <c r="G491" s="10">
        <v>212</v>
      </c>
      <c r="H491" s="23"/>
      <c r="I491" s="23"/>
      <c r="J491" s="23"/>
      <c r="K491" s="23"/>
      <c r="L491" s="23"/>
      <c r="M491" s="23"/>
      <c r="N491" s="18"/>
      <c r="O491" s="18"/>
      <c r="P491" s="18"/>
      <c r="Q491" s="18"/>
      <c r="R491" s="18"/>
      <c r="S491" s="18"/>
    </row>
    <row r="492" spans="1:19" s="19" customFormat="1" ht="126">
      <c r="A492" s="25">
        <v>14.5</v>
      </c>
      <c r="B492" s="2" t="s">
        <v>214</v>
      </c>
      <c r="C492" s="5" t="s">
        <v>171</v>
      </c>
      <c r="D492" s="10" t="s">
        <v>227</v>
      </c>
      <c r="E492" s="9" t="s">
        <v>687</v>
      </c>
      <c r="F492" s="122" t="s">
        <v>688</v>
      </c>
      <c r="G492" s="10">
        <v>212</v>
      </c>
      <c r="H492" s="56">
        <v>70.34</v>
      </c>
      <c r="I492" s="54">
        <f>G492*H492</f>
        <v>14912.08</v>
      </c>
      <c r="J492" s="36"/>
      <c r="K492" s="53" t="s">
        <v>669</v>
      </c>
      <c r="L492" s="58">
        <v>70.34</v>
      </c>
      <c r="M492" s="10"/>
      <c r="N492" s="55"/>
      <c r="O492" s="55"/>
      <c r="P492" s="55"/>
      <c r="Q492" s="55"/>
      <c r="R492" s="55"/>
      <c r="S492" s="55"/>
    </row>
    <row r="493" spans="1:115" s="19" customFormat="1" ht="47.25">
      <c r="A493" s="25">
        <v>14.5</v>
      </c>
      <c r="B493" s="2" t="s">
        <v>457</v>
      </c>
      <c r="C493" s="5" t="s">
        <v>171</v>
      </c>
      <c r="D493" s="41" t="s">
        <v>670</v>
      </c>
      <c r="E493" s="92" t="s">
        <v>671</v>
      </c>
      <c r="F493" s="92" t="s">
        <v>689</v>
      </c>
      <c r="G493" s="10">
        <v>212</v>
      </c>
      <c r="H493" s="53">
        <v>83.7</v>
      </c>
      <c r="I493" s="54">
        <f>G493*H493</f>
        <v>17744.4</v>
      </c>
      <c r="J493" s="36"/>
      <c r="K493" s="10">
        <v>4</v>
      </c>
      <c r="L493" s="54">
        <f>K493*H493</f>
        <v>334.8</v>
      </c>
      <c r="M493" s="10"/>
      <c r="N493" s="55"/>
      <c r="O493" s="55"/>
      <c r="P493" s="55"/>
      <c r="Q493" s="55"/>
      <c r="R493" s="55"/>
      <c r="S493" s="55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</row>
    <row r="494" spans="1:19" s="19" customFormat="1" ht="63">
      <c r="A494" s="25">
        <v>14.5</v>
      </c>
      <c r="B494" s="2" t="s">
        <v>400</v>
      </c>
      <c r="C494" s="5" t="s">
        <v>171</v>
      </c>
      <c r="D494" s="10" t="s">
        <v>632</v>
      </c>
      <c r="E494" s="9" t="s">
        <v>673</v>
      </c>
      <c r="F494" s="10">
        <v>8609</v>
      </c>
      <c r="G494" s="10">
        <v>212</v>
      </c>
      <c r="H494" s="53">
        <v>85.81</v>
      </c>
      <c r="I494" s="120">
        <f>G494*H494</f>
        <v>18191.72</v>
      </c>
      <c r="J494" s="108"/>
      <c r="K494" s="10">
        <v>4</v>
      </c>
      <c r="L494" s="54">
        <f>K494*H494</f>
        <v>343.24</v>
      </c>
      <c r="M494" s="10"/>
      <c r="N494" s="55"/>
      <c r="O494" s="55"/>
      <c r="P494" s="55"/>
      <c r="Q494" s="55"/>
      <c r="R494" s="55"/>
      <c r="S494" s="55"/>
    </row>
    <row r="495" spans="1:19" s="19" customFormat="1" ht="15.75">
      <c r="A495" s="25">
        <v>14.6</v>
      </c>
      <c r="B495" s="2" t="s">
        <v>690</v>
      </c>
      <c r="C495" s="5" t="s">
        <v>171</v>
      </c>
      <c r="D495" s="14"/>
      <c r="E495" s="17"/>
      <c r="F495" s="17"/>
      <c r="G495" s="10">
        <v>92</v>
      </c>
      <c r="H495" s="23"/>
      <c r="I495" s="23"/>
      <c r="J495" s="23"/>
      <c r="K495" s="23"/>
      <c r="L495" s="23"/>
      <c r="M495" s="23"/>
      <c r="N495" s="18"/>
      <c r="O495" s="18"/>
      <c r="P495" s="18"/>
      <c r="Q495" s="18"/>
      <c r="R495" s="18"/>
      <c r="S495" s="18"/>
    </row>
    <row r="496" spans="1:19" s="19" customFormat="1" ht="126">
      <c r="A496" s="25">
        <v>14.6</v>
      </c>
      <c r="B496" s="2" t="s">
        <v>214</v>
      </c>
      <c r="C496" s="5" t="s">
        <v>171</v>
      </c>
      <c r="D496" s="10" t="s">
        <v>227</v>
      </c>
      <c r="E496" s="9" t="s">
        <v>691</v>
      </c>
      <c r="F496" s="122" t="s">
        <v>692</v>
      </c>
      <c r="G496" s="10">
        <v>92</v>
      </c>
      <c r="H496" s="56">
        <v>87.99</v>
      </c>
      <c r="I496" s="54">
        <f>G496*H496</f>
        <v>8095.08</v>
      </c>
      <c r="J496" s="36"/>
      <c r="K496" s="53" t="s">
        <v>669</v>
      </c>
      <c r="L496" s="58">
        <v>87.99</v>
      </c>
      <c r="M496" s="10"/>
      <c r="N496" s="55"/>
      <c r="O496" s="55"/>
      <c r="P496" s="55"/>
      <c r="Q496" s="55"/>
      <c r="R496" s="55"/>
      <c r="S496" s="55"/>
    </row>
    <row r="497" spans="1:115" s="19" customFormat="1" ht="47.25">
      <c r="A497" s="25">
        <v>14.6</v>
      </c>
      <c r="B497" s="2" t="s">
        <v>457</v>
      </c>
      <c r="C497" s="5" t="s">
        <v>171</v>
      </c>
      <c r="D497" s="41" t="s">
        <v>670</v>
      </c>
      <c r="E497" s="92" t="s">
        <v>671</v>
      </c>
      <c r="F497" s="92" t="s">
        <v>693</v>
      </c>
      <c r="G497" s="10">
        <v>92</v>
      </c>
      <c r="H497" s="53">
        <v>95.95</v>
      </c>
      <c r="I497" s="54">
        <f>G497*H497</f>
        <v>8827.4</v>
      </c>
      <c r="J497" s="36"/>
      <c r="K497" s="10">
        <v>2</v>
      </c>
      <c r="L497" s="54">
        <f>K497*H497</f>
        <v>191.9</v>
      </c>
      <c r="M497" s="10"/>
      <c r="N497" s="55"/>
      <c r="O497" s="55"/>
      <c r="P497" s="55"/>
      <c r="Q497" s="55"/>
      <c r="R497" s="55"/>
      <c r="S497" s="55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</row>
    <row r="498" spans="1:19" s="19" customFormat="1" ht="63">
      <c r="A498" s="25">
        <v>14.6</v>
      </c>
      <c r="B498" s="2" t="s">
        <v>400</v>
      </c>
      <c r="C498" s="5" t="s">
        <v>171</v>
      </c>
      <c r="D498" s="10" t="s">
        <v>632</v>
      </c>
      <c r="E498" s="9" t="s">
        <v>673</v>
      </c>
      <c r="F498" s="10">
        <v>8613</v>
      </c>
      <c r="G498" s="10">
        <v>92</v>
      </c>
      <c r="H498" s="53">
        <v>101.5</v>
      </c>
      <c r="I498" s="120">
        <f>G498*H498</f>
        <v>9338</v>
      </c>
      <c r="J498" s="108"/>
      <c r="K498" s="10">
        <v>2</v>
      </c>
      <c r="L498" s="54">
        <f>K498*H498</f>
        <v>203</v>
      </c>
      <c r="M498" s="10"/>
      <c r="N498" s="55"/>
      <c r="O498" s="55"/>
      <c r="P498" s="55"/>
      <c r="Q498" s="55"/>
      <c r="R498" s="55"/>
      <c r="S498" s="55"/>
    </row>
    <row r="499" spans="1:19" s="19" customFormat="1" ht="15.75">
      <c r="A499" s="25">
        <v>14.7</v>
      </c>
      <c r="B499" s="2" t="s">
        <v>694</v>
      </c>
      <c r="C499" s="5" t="s">
        <v>171</v>
      </c>
      <c r="D499" s="14"/>
      <c r="E499" s="17"/>
      <c r="F499" s="17"/>
      <c r="G499" s="10">
        <v>82</v>
      </c>
      <c r="H499" s="23"/>
      <c r="I499" s="23"/>
      <c r="J499" s="23"/>
      <c r="K499" s="23"/>
      <c r="L499" s="23"/>
      <c r="M499" s="23"/>
      <c r="N499" s="18"/>
      <c r="O499" s="18"/>
      <c r="P499" s="18"/>
      <c r="Q499" s="18"/>
      <c r="R499" s="18"/>
      <c r="S499" s="18"/>
    </row>
    <row r="500" spans="1:19" s="19" customFormat="1" ht="110.25">
      <c r="A500" s="25">
        <v>14.7</v>
      </c>
      <c r="B500" s="2" t="s">
        <v>214</v>
      </c>
      <c r="C500" s="5" t="s">
        <v>171</v>
      </c>
      <c r="D500" s="10" t="s">
        <v>227</v>
      </c>
      <c r="E500" s="9" t="s">
        <v>695</v>
      </c>
      <c r="F500" s="122" t="s">
        <v>696</v>
      </c>
      <c r="G500" s="10">
        <v>82</v>
      </c>
      <c r="H500" s="56">
        <v>105.56</v>
      </c>
      <c r="I500" s="54">
        <f>G500*H500</f>
        <v>8655.92</v>
      </c>
      <c r="J500" s="36"/>
      <c r="K500" s="53" t="s">
        <v>669</v>
      </c>
      <c r="L500" s="58">
        <v>105.56</v>
      </c>
      <c r="M500" s="10"/>
      <c r="N500" s="55"/>
      <c r="O500" s="55"/>
      <c r="P500" s="55"/>
      <c r="Q500" s="55"/>
      <c r="R500" s="55"/>
      <c r="S500" s="55"/>
    </row>
    <row r="501" spans="1:115" s="19" customFormat="1" ht="47.25">
      <c r="A501" s="25">
        <v>14.7</v>
      </c>
      <c r="B501" s="2" t="s">
        <v>457</v>
      </c>
      <c r="C501" s="5" t="s">
        <v>171</v>
      </c>
      <c r="D501" s="41" t="s">
        <v>670</v>
      </c>
      <c r="E501" s="92" t="s">
        <v>671</v>
      </c>
      <c r="F501" s="92" t="s">
        <v>697</v>
      </c>
      <c r="G501" s="10">
        <v>82</v>
      </c>
      <c r="H501" s="53">
        <v>115.13</v>
      </c>
      <c r="I501" s="54">
        <f>G501*H501</f>
        <v>9440.66</v>
      </c>
      <c r="J501" s="36"/>
      <c r="K501" s="10">
        <v>2</v>
      </c>
      <c r="L501" s="54">
        <f>K501*H501</f>
        <v>230.26</v>
      </c>
      <c r="M501" s="10"/>
      <c r="N501" s="55"/>
      <c r="O501" s="55"/>
      <c r="P501" s="55"/>
      <c r="Q501" s="55"/>
      <c r="R501" s="55"/>
      <c r="S501" s="55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</row>
    <row r="502" spans="1:19" s="19" customFormat="1" ht="63">
      <c r="A502" s="25">
        <v>14.7</v>
      </c>
      <c r="B502" s="2" t="s">
        <v>400</v>
      </c>
      <c r="C502" s="5" t="s">
        <v>171</v>
      </c>
      <c r="D502" s="10" t="s">
        <v>632</v>
      </c>
      <c r="E502" s="9" t="s">
        <v>673</v>
      </c>
      <c r="F502" s="10">
        <v>8615</v>
      </c>
      <c r="G502" s="10">
        <v>82</v>
      </c>
      <c r="H502" s="53">
        <v>124.31</v>
      </c>
      <c r="I502" s="120">
        <f>G502*H502</f>
        <v>10193.42</v>
      </c>
      <c r="J502" s="108"/>
      <c r="K502" s="10">
        <v>2</v>
      </c>
      <c r="L502" s="54">
        <f>K502*H502</f>
        <v>248.62</v>
      </c>
      <c r="M502" s="10"/>
      <c r="N502" s="55"/>
      <c r="O502" s="55"/>
      <c r="P502" s="55"/>
      <c r="Q502" s="55"/>
      <c r="R502" s="55"/>
      <c r="S502" s="55"/>
    </row>
    <row r="503" spans="1:19" s="19" customFormat="1" ht="15.75">
      <c r="A503" s="25">
        <v>14.8</v>
      </c>
      <c r="B503" s="2" t="s">
        <v>698</v>
      </c>
      <c r="C503" s="5" t="s">
        <v>171</v>
      </c>
      <c r="D503" s="14"/>
      <c r="E503" s="17"/>
      <c r="F503" s="17"/>
      <c r="G503" s="10">
        <v>60</v>
      </c>
      <c r="H503" s="23"/>
      <c r="I503" s="23"/>
      <c r="J503" s="23"/>
      <c r="K503" s="23"/>
      <c r="L503" s="23"/>
      <c r="M503" s="23"/>
      <c r="N503" s="18"/>
      <c r="O503" s="18"/>
      <c r="P503" s="18"/>
      <c r="Q503" s="18"/>
      <c r="R503" s="18"/>
      <c r="S503" s="18"/>
    </row>
    <row r="504" spans="1:19" s="19" customFormat="1" ht="126">
      <c r="A504" s="25">
        <v>14.8</v>
      </c>
      <c r="B504" s="2" t="s">
        <v>214</v>
      </c>
      <c r="C504" s="5" t="s">
        <v>171</v>
      </c>
      <c r="D504" s="10" t="s">
        <v>227</v>
      </c>
      <c r="E504" s="9" t="s">
        <v>699</v>
      </c>
      <c r="F504" s="122" t="s">
        <v>700</v>
      </c>
      <c r="G504" s="10">
        <v>60</v>
      </c>
      <c r="H504" s="56">
        <v>123.12</v>
      </c>
      <c r="I504" s="54">
        <f>G504*H504</f>
        <v>7387.200000000001</v>
      </c>
      <c r="J504" s="36"/>
      <c r="K504" s="53" t="s">
        <v>669</v>
      </c>
      <c r="L504" s="58">
        <v>123.12</v>
      </c>
      <c r="M504" s="10"/>
      <c r="N504" s="55"/>
      <c r="O504" s="55"/>
      <c r="P504" s="55"/>
      <c r="Q504" s="55"/>
      <c r="R504" s="55"/>
      <c r="S504" s="55"/>
    </row>
    <row r="505" spans="1:115" s="19" customFormat="1" ht="47.25">
      <c r="A505" s="25">
        <v>14.8</v>
      </c>
      <c r="B505" s="2" t="s">
        <v>457</v>
      </c>
      <c r="C505" s="5" t="s">
        <v>171</v>
      </c>
      <c r="D505" s="41" t="s">
        <v>670</v>
      </c>
      <c r="E505" s="92" t="s">
        <v>671</v>
      </c>
      <c r="F505" s="92" t="s">
        <v>701</v>
      </c>
      <c r="G505" s="10">
        <v>60</v>
      </c>
      <c r="H505" s="53">
        <v>152.56</v>
      </c>
      <c r="I505" s="54">
        <f>G505*H505</f>
        <v>9153.6</v>
      </c>
      <c r="J505" s="36"/>
      <c r="K505" s="10">
        <v>2</v>
      </c>
      <c r="L505" s="54">
        <f>K505*H505</f>
        <v>305.12</v>
      </c>
      <c r="M505" s="10"/>
      <c r="N505" s="55"/>
      <c r="O505" s="55"/>
      <c r="P505" s="55"/>
      <c r="Q505" s="55"/>
      <c r="R505" s="55"/>
      <c r="S505" s="55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</row>
    <row r="506" spans="1:19" s="19" customFormat="1" ht="63">
      <c r="A506" s="25">
        <v>14.8</v>
      </c>
      <c r="B506" s="2" t="s">
        <v>400</v>
      </c>
      <c r="C506" s="5" t="s">
        <v>171</v>
      </c>
      <c r="D506" s="10" t="s">
        <v>632</v>
      </c>
      <c r="E506" s="9" t="s">
        <v>673</v>
      </c>
      <c r="F506" s="10">
        <v>8617</v>
      </c>
      <c r="G506" s="10">
        <v>60</v>
      </c>
      <c r="H506" s="53">
        <v>145.22</v>
      </c>
      <c r="I506" s="120">
        <f>G506*H506</f>
        <v>8713.2</v>
      </c>
      <c r="J506" s="108"/>
      <c r="K506" s="10">
        <v>2</v>
      </c>
      <c r="L506" s="54">
        <f>K506*H506</f>
        <v>290.44</v>
      </c>
      <c r="M506" s="10"/>
      <c r="N506" s="55"/>
      <c r="O506" s="55"/>
      <c r="P506" s="55"/>
      <c r="Q506" s="55"/>
      <c r="R506" s="55"/>
      <c r="S506" s="55"/>
    </row>
    <row r="507" spans="1:19" s="19" customFormat="1" ht="15.75">
      <c r="A507" s="25">
        <v>14.9</v>
      </c>
      <c r="B507" s="2" t="s">
        <v>702</v>
      </c>
      <c r="C507" s="5" t="s">
        <v>171</v>
      </c>
      <c r="D507" s="14"/>
      <c r="E507" s="17"/>
      <c r="F507" s="17"/>
      <c r="G507" s="10">
        <v>80</v>
      </c>
      <c r="H507" s="23"/>
      <c r="I507" s="23"/>
      <c r="J507" s="23"/>
      <c r="K507" s="23"/>
      <c r="L507" s="23"/>
      <c r="M507" s="23"/>
      <c r="N507" s="18"/>
      <c r="O507" s="18"/>
      <c r="P507" s="18"/>
      <c r="Q507" s="18"/>
      <c r="R507" s="18"/>
      <c r="S507" s="18"/>
    </row>
    <row r="508" spans="1:19" s="19" customFormat="1" ht="110.25">
      <c r="A508" s="25">
        <v>14.9</v>
      </c>
      <c r="B508" s="2" t="s">
        <v>214</v>
      </c>
      <c r="C508" s="5" t="s">
        <v>171</v>
      </c>
      <c r="D508" s="10" t="s">
        <v>227</v>
      </c>
      <c r="E508" s="9" t="s">
        <v>703</v>
      </c>
      <c r="F508" s="122" t="s">
        <v>704</v>
      </c>
      <c r="G508" s="10">
        <v>80</v>
      </c>
      <c r="H508" s="56">
        <v>140.68</v>
      </c>
      <c r="I508" s="54">
        <f>G508*H508</f>
        <v>11254.400000000001</v>
      </c>
      <c r="J508" s="36"/>
      <c r="K508" s="53" t="s">
        <v>669</v>
      </c>
      <c r="L508" s="58">
        <v>140.68</v>
      </c>
      <c r="M508" s="10"/>
      <c r="N508" s="55"/>
      <c r="O508" s="55"/>
      <c r="P508" s="55"/>
      <c r="Q508" s="55"/>
      <c r="R508" s="55"/>
      <c r="S508" s="55"/>
    </row>
    <row r="509" spans="1:115" s="19" customFormat="1" ht="47.25">
      <c r="A509" s="25">
        <v>14.9</v>
      </c>
      <c r="B509" s="2" t="s">
        <v>457</v>
      </c>
      <c r="C509" s="5" t="s">
        <v>171</v>
      </c>
      <c r="D509" s="41" t="s">
        <v>670</v>
      </c>
      <c r="E509" s="92" t="s">
        <v>671</v>
      </c>
      <c r="F509" s="92" t="s">
        <v>705</v>
      </c>
      <c r="G509" s="10">
        <v>80</v>
      </c>
      <c r="H509" s="53">
        <v>157.16</v>
      </c>
      <c r="I509" s="54">
        <f>G509*H509</f>
        <v>12572.8</v>
      </c>
      <c r="J509" s="36"/>
      <c r="K509" s="10">
        <v>2</v>
      </c>
      <c r="L509" s="54">
        <f>K509*H509</f>
        <v>314.32</v>
      </c>
      <c r="M509" s="10"/>
      <c r="N509" s="55"/>
      <c r="O509" s="55"/>
      <c r="P509" s="55"/>
      <c r="Q509" s="55"/>
      <c r="R509" s="55"/>
      <c r="S509" s="55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</row>
    <row r="510" spans="1:19" s="19" customFormat="1" ht="63">
      <c r="A510" s="25">
        <v>14.9</v>
      </c>
      <c r="B510" s="2" t="s">
        <v>400</v>
      </c>
      <c r="C510" s="5" t="s">
        <v>171</v>
      </c>
      <c r="D510" s="10" t="s">
        <v>632</v>
      </c>
      <c r="E510" s="9" t="s">
        <v>673</v>
      </c>
      <c r="F510" s="10">
        <v>8619</v>
      </c>
      <c r="G510" s="10">
        <v>80</v>
      </c>
      <c r="H510" s="53">
        <v>166.34</v>
      </c>
      <c r="I510" s="120">
        <f>G510*H510</f>
        <v>13307.2</v>
      </c>
      <c r="J510" s="108"/>
      <c r="K510" s="10">
        <v>2</v>
      </c>
      <c r="L510" s="54">
        <f>K510*H510</f>
        <v>332.68</v>
      </c>
      <c r="M510" s="10"/>
      <c r="N510" s="55"/>
      <c r="O510" s="55"/>
      <c r="P510" s="55"/>
      <c r="Q510" s="55"/>
      <c r="R510" s="55"/>
      <c r="S510" s="55"/>
    </row>
    <row r="511" spans="1:19" s="19" customFormat="1" ht="15.75">
      <c r="A511" s="34">
        <v>14.1</v>
      </c>
      <c r="B511" s="2" t="s">
        <v>706</v>
      </c>
      <c r="C511" s="5" t="s">
        <v>171</v>
      </c>
      <c r="D511" s="14"/>
      <c r="E511" s="17"/>
      <c r="F511" s="17"/>
      <c r="G511" s="10">
        <v>40</v>
      </c>
      <c r="H511" s="23"/>
      <c r="I511" s="23"/>
      <c r="J511" s="23"/>
      <c r="K511" s="23"/>
      <c r="L511" s="23"/>
      <c r="M511" s="23"/>
      <c r="N511" s="18"/>
      <c r="O511" s="18"/>
      <c r="P511" s="18"/>
      <c r="Q511" s="18"/>
      <c r="R511" s="18"/>
      <c r="S511" s="18"/>
    </row>
    <row r="512" spans="1:19" s="19" customFormat="1" ht="110.25">
      <c r="A512" s="34">
        <v>14.1</v>
      </c>
      <c r="B512" s="2" t="s">
        <v>214</v>
      </c>
      <c r="C512" s="5" t="s">
        <v>171</v>
      </c>
      <c r="D512" s="10" t="s">
        <v>227</v>
      </c>
      <c r="E512" s="9" t="s">
        <v>707</v>
      </c>
      <c r="F512" s="122" t="s">
        <v>708</v>
      </c>
      <c r="G512" s="10">
        <v>40</v>
      </c>
      <c r="H512" s="56">
        <v>140.68</v>
      </c>
      <c r="I512" s="54">
        <f>G512*H512</f>
        <v>5627.200000000001</v>
      </c>
      <c r="J512" s="36"/>
      <c r="K512" s="53" t="s">
        <v>669</v>
      </c>
      <c r="L512" s="58">
        <v>140.68</v>
      </c>
      <c r="M512" s="10"/>
      <c r="N512" s="55"/>
      <c r="O512" s="55"/>
      <c r="P512" s="55"/>
      <c r="Q512" s="55"/>
      <c r="R512" s="55"/>
      <c r="S512" s="55"/>
    </row>
    <row r="513" spans="1:115" s="19" customFormat="1" ht="63">
      <c r="A513" s="34">
        <v>14.1</v>
      </c>
      <c r="B513" s="2" t="s">
        <v>457</v>
      </c>
      <c r="C513" s="5" t="s">
        <v>171</v>
      </c>
      <c r="D513" s="41" t="s">
        <v>670</v>
      </c>
      <c r="E513" s="92" t="s">
        <v>671</v>
      </c>
      <c r="F513" s="92" t="s">
        <v>709</v>
      </c>
      <c r="G513" s="10">
        <v>40</v>
      </c>
      <c r="H513" s="53">
        <v>161.3</v>
      </c>
      <c r="I513" s="54">
        <f>G513*H513</f>
        <v>6452</v>
      </c>
      <c r="J513" s="36"/>
      <c r="K513" s="10">
        <v>1</v>
      </c>
      <c r="L513" s="54">
        <f>K513*H513</f>
        <v>161.3</v>
      </c>
      <c r="M513" s="10"/>
      <c r="N513" s="55"/>
      <c r="O513" s="55"/>
      <c r="P513" s="55"/>
      <c r="Q513" s="55"/>
      <c r="R513" s="55"/>
      <c r="S513" s="55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</row>
    <row r="514" spans="1:19" s="19" customFormat="1" ht="63">
      <c r="A514" s="34">
        <v>14.1</v>
      </c>
      <c r="B514" s="2" t="s">
        <v>400</v>
      </c>
      <c r="C514" s="5" t="s">
        <v>171</v>
      </c>
      <c r="D514" s="10" t="s">
        <v>632</v>
      </c>
      <c r="E514" s="9" t="s">
        <v>673</v>
      </c>
      <c r="F514" s="10">
        <v>8619</v>
      </c>
      <c r="G514" s="10">
        <v>40</v>
      </c>
      <c r="H514" s="53">
        <v>166.34</v>
      </c>
      <c r="I514" s="120">
        <f>G514*H514</f>
        <v>6653.6</v>
      </c>
      <c r="J514" s="108"/>
      <c r="K514" s="10">
        <v>2</v>
      </c>
      <c r="L514" s="54">
        <f>K514*H514</f>
        <v>332.68</v>
      </c>
      <c r="M514" s="10"/>
      <c r="N514" s="55"/>
      <c r="O514" s="55"/>
      <c r="P514" s="55"/>
      <c r="Q514" s="55"/>
      <c r="R514" s="55"/>
      <c r="S514" s="55"/>
    </row>
    <row r="515" spans="1:19" s="19" customFormat="1" ht="31.5">
      <c r="A515" s="22">
        <v>15</v>
      </c>
      <c r="B515" s="24" t="s">
        <v>710</v>
      </c>
      <c r="C515" s="1"/>
      <c r="D515" s="14"/>
      <c r="E515" s="17"/>
      <c r="F515" s="17"/>
      <c r="G515" s="10"/>
      <c r="H515" s="23"/>
      <c r="I515" s="23"/>
      <c r="J515" s="23"/>
      <c r="K515" s="23"/>
      <c r="L515" s="23"/>
      <c r="M515" s="23"/>
      <c r="N515" s="18"/>
      <c r="O515" s="18"/>
      <c r="P515" s="18"/>
      <c r="Q515" s="18"/>
      <c r="R515" s="18"/>
      <c r="S515" s="18"/>
    </row>
    <row r="516" spans="1:19" s="19" customFormat="1" ht="15.75">
      <c r="A516" s="22">
        <v>15</v>
      </c>
      <c r="B516" s="24" t="s">
        <v>457</v>
      </c>
      <c r="C516" s="1"/>
      <c r="D516" s="14"/>
      <c r="E516" s="17"/>
      <c r="F516" s="17"/>
      <c r="G516" s="10"/>
      <c r="H516" s="35"/>
      <c r="I516" s="36"/>
      <c r="J516" s="36">
        <f>SUM(I519+I522+I525+I528+I531+I534+I537+I540+I543)</f>
        <v>11292.1</v>
      </c>
      <c r="K516" s="23"/>
      <c r="L516" s="36"/>
      <c r="M516" s="20" t="s">
        <v>583</v>
      </c>
      <c r="N516" s="18"/>
      <c r="O516" s="18"/>
      <c r="P516" s="18"/>
      <c r="Q516" s="18"/>
      <c r="R516" s="18"/>
      <c r="S516" s="18"/>
    </row>
    <row r="517" spans="1:19" s="19" customFormat="1" ht="15.75">
      <c r="A517" s="22">
        <v>15</v>
      </c>
      <c r="B517" s="24" t="s">
        <v>400</v>
      </c>
      <c r="C517" s="1"/>
      <c r="D517" s="23"/>
      <c r="E517" s="23"/>
      <c r="F517" s="23"/>
      <c r="G517" s="10"/>
      <c r="H517" s="35"/>
      <c r="I517" s="108"/>
      <c r="J517" s="108">
        <f>SUM(I520+I523+I526+I529+I532+I535+I538+I541+I544)</f>
        <v>12749.7</v>
      </c>
      <c r="K517" s="23"/>
      <c r="L517" s="36"/>
      <c r="M517" s="10" t="s">
        <v>585</v>
      </c>
      <c r="N517" s="18"/>
      <c r="O517" s="18"/>
      <c r="P517" s="18"/>
      <c r="Q517" s="18"/>
      <c r="R517" s="18"/>
      <c r="S517" s="18"/>
    </row>
    <row r="518" spans="1:19" s="19" customFormat="1" ht="15.75">
      <c r="A518" s="25">
        <v>15.1</v>
      </c>
      <c r="B518" s="2" t="s">
        <v>711</v>
      </c>
      <c r="C518" s="5" t="s">
        <v>171</v>
      </c>
      <c r="D518" s="14"/>
      <c r="E518" s="17"/>
      <c r="F518" s="17"/>
      <c r="G518" s="10">
        <v>11000</v>
      </c>
      <c r="H518" s="23"/>
      <c r="I518" s="23"/>
      <c r="J518" s="23"/>
      <c r="K518" s="23"/>
      <c r="L518" s="23"/>
      <c r="M518" s="23"/>
      <c r="N518" s="18"/>
      <c r="O518" s="18"/>
      <c r="P518" s="18"/>
      <c r="Q518" s="18"/>
      <c r="R518" s="18"/>
      <c r="S518" s="18"/>
    </row>
    <row r="519" spans="1:115" s="19" customFormat="1" ht="47.25">
      <c r="A519" s="25">
        <v>15.1</v>
      </c>
      <c r="B519" s="2" t="s">
        <v>457</v>
      </c>
      <c r="C519" s="5" t="s">
        <v>171</v>
      </c>
      <c r="D519" s="41" t="s">
        <v>670</v>
      </c>
      <c r="E519" s="92" t="s">
        <v>671</v>
      </c>
      <c r="F519" s="92" t="s">
        <v>712</v>
      </c>
      <c r="G519" s="10">
        <v>11000</v>
      </c>
      <c r="H519" s="53">
        <v>0.044</v>
      </c>
      <c r="I519" s="54">
        <f>G519*H519</f>
        <v>484</v>
      </c>
      <c r="J519" s="36"/>
      <c r="K519" s="10">
        <v>2000</v>
      </c>
      <c r="L519" s="54">
        <f>K519*H519</f>
        <v>88</v>
      </c>
      <c r="M519" s="10"/>
      <c r="N519" s="55"/>
      <c r="O519" s="55"/>
      <c r="P519" s="55"/>
      <c r="Q519" s="55"/>
      <c r="R519" s="55"/>
      <c r="S519" s="55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</row>
    <row r="520" spans="1:19" s="19" customFormat="1" ht="63">
      <c r="A520" s="25">
        <v>15.1</v>
      </c>
      <c r="B520" s="2" t="s">
        <v>400</v>
      </c>
      <c r="C520" s="5" t="s">
        <v>171</v>
      </c>
      <c r="D520" s="10" t="s">
        <v>632</v>
      </c>
      <c r="E520" s="9" t="s">
        <v>673</v>
      </c>
      <c r="F520" s="10">
        <v>8654</v>
      </c>
      <c r="G520" s="10">
        <v>11000</v>
      </c>
      <c r="H520" s="53">
        <v>0.05</v>
      </c>
      <c r="I520" s="120">
        <f>G520*H520</f>
        <v>550</v>
      </c>
      <c r="J520" s="108"/>
      <c r="K520" s="10">
        <v>1000</v>
      </c>
      <c r="L520" s="54">
        <f>K520*H520</f>
        <v>50</v>
      </c>
      <c r="M520" s="10"/>
      <c r="N520" s="55"/>
      <c r="O520" s="55"/>
      <c r="P520" s="55"/>
      <c r="Q520" s="55"/>
      <c r="R520" s="55"/>
      <c r="S520" s="55"/>
    </row>
    <row r="521" spans="1:19" s="19" customFormat="1" ht="15.75">
      <c r="A521" s="25">
        <v>15.2</v>
      </c>
      <c r="B521" s="2" t="s">
        <v>713</v>
      </c>
      <c r="C521" s="5" t="s">
        <v>171</v>
      </c>
      <c r="D521" s="14"/>
      <c r="E521" s="17"/>
      <c r="F521" s="17"/>
      <c r="G521" s="10">
        <v>11000</v>
      </c>
      <c r="H521" s="23"/>
      <c r="I521" s="23"/>
      <c r="J521" s="23"/>
      <c r="K521" s="23"/>
      <c r="L521" s="23"/>
      <c r="M521" s="23"/>
      <c r="N521" s="18"/>
      <c r="O521" s="18"/>
      <c r="P521" s="18"/>
      <c r="Q521" s="18"/>
      <c r="R521" s="18"/>
      <c r="S521" s="18"/>
    </row>
    <row r="522" spans="1:115" s="19" customFormat="1" ht="47.25">
      <c r="A522" s="25">
        <v>15.2</v>
      </c>
      <c r="B522" s="2" t="s">
        <v>457</v>
      </c>
      <c r="C522" s="5" t="s">
        <v>171</v>
      </c>
      <c r="D522" s="41" t="s">
        <v>670</v>
      </c>
      <c r="E522" s="92" t="s">
        <v>671</v>
      </c>
      <c r="F522" s="92" t="s">
        <v>714</v>
      </c>
      <c r="G522" s="10">
        <v>11000</v>
      </c>
      <c r="H522" s="53">
        <v>0.035</v>
      </c>
      <c r="I522" s="54">
        <f>G522*H522</f>
        <v>385.00000000000006</v>
      </c>
      <c r="J522" s="36"/>
      <c r="K522" s="10">
        <v>1000</v>
      </c>
      <c r="L522" s="54">
        <f>K522*H522</f>
        <v>35</v>
      </c>
      <c r="M522" s="10"/>
      <c r="N522" s="55"/>
      <c r="O522" s="55"/>
      <c r="P522" s="55"/>
      <c r="Q522" s="55"/>
      <c r="R522" s="55"/>
      <c r="S522" s="55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</row>
    <row r="523" spans="1:19" s="19" customFormat="1" ht="63">
      <c r="A523" s="25">
        <v>15.2</v>
      </c>
      <c r="B523" s="2" t="s">
        <v>400</v>
      </c>
      <c r="C523" s="5" t="s">
        <v>171</v>
      </c>
      <c r="D523" s="10" t="s">
        <v>632</v>
      </c>
      <c r="E523" s="9" t="s">
        <v>673</v>
      </c>
      <c r="F523" s="10">
        <v>8666</v>
      </c>
      <c r="G523" s="10">
        <v>11000</v>
      </c>
      <c r="H523" s="53">
        <v>0.0617</v>
      </c>
      <c r="I523" s="120">
        <f>G523*H523</f>
        <v>678.6999999999999</v>
      </c>
      <c r="J523" s="108"/>
      <c r="K523" s="10">
        <v>1000</v>
      </c>
      <c r="L523" s="54">
        <f>K523*H523</f>
        <v>61.699999999999996</v>
      </c>
      <c r="M523" s="10"/>
      <c r="N523" s="55"/>
      <c r="O523" s="55"/>
      <c r="P523" s="55"/>
      <c r="Q523" s="55"/>
      <c r="R523" s="55"/>
      <c r="S523" s="55"/>
    </row>
    <row r="524" spans="1:19" s="19" customFormat="1" ht="15.75">
      <c r="A524" s="25">
        <v>15.3</v>
      </c>
      <c r="B524" s="2" t="s">
        <v>715</v>
      </c>
      <c r="C524" s="5" t="s">
        <v>171</v>
      </c>
      <c r="D524" s="14"/>
      <c r="E524" s="17"/>
      <c r="F524" s="17"/>
      <c r="G524" s="10">
        <v>11000</v>
      </c>
      <c r="H524" s="23"/>
      <c r="I524" s="23"/>
      <c r="J524" s="23"/>
      <c r="K524" s="23"/>
      <c r="L524" s="23"/>
      <c r="M524" s="23"/>
      <c r="N524" s="18"/>
      <c r="O524" s="18"/>
      <c r="P524" s="18"/>
      <c r="Q524" s="18"/>
      <c r="R524" s="18"/>
      <c r="S524" s="18"/>
    </row>
    <row r="525" spans="1:115" s="19" customFormat="1" ht="47.25">
      <c r="A525" s="25">
        <v>15.3</v>
      </c>
      <c r="B525" s="2" t="s">
        <v>457</v>
      </c>
      <c r="C525" s="5" t="s">
        <v>171</v>
      </c>
      <c r="D525" s="41" t="s">
        <v>670</v>
      </c>
      <c r="E525" s="92" t="s">
        <v>671</v>
      </c>
      <c r="F525" s="92" t="s">
        <v>716</v>
      </c>
      <c r="G525" s="10">
        <v>11000</v>
      </c>
      <c r="H525" s="53">
        <v>0.0938</v>
      </c>
      <c r="I525" s="54">
        <f>G525*H525</f>
        <v>1031.8</v>
      </c>
      <c r="J525" s="36"/>
      <c r="K525" s="10">
        <v>2000</v>
      </c>
      <c r="L525" s="54">
        <f>K525*H525</f>
        <v>187.6</v>
      </c>
      <c r="M525" s="10"/>
      <c r="N525" s="55"/>
      <c r="O525" s="55"/>
      <c r="P525" s="55"/>
      <c r="Q525" s="55"/>
      <c r="R525" s="55"/>
      <c r="S525" s="55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  <c r="DD525" s="49"/>
      <c r="DE525" s="49"/>
      <c r="DF525" s="49"/>
      <c r="DG525" s="49"/>
      <c r="DH525" s="49"/>
      <c r="DI525" s="49"/>
      <c r="DJ525" s="49"/>
      <c r="DK525" s="49"/>
    </row>
    <row r="526" spans="1:19" s="19" customFormat="1" ht="63">
      <c r="A526" s="25">
        <v>15.3</v>
      </c>
      <c r="B526" s="2" t="s">
        <v>400</v>
      </c>
      <c r="C526" s="5" t="s">
        <v>171</v>
      </c>
      <c r="D526" s="10" t="s">
        <v>632</v>
      </c>
      <c r="E526" s="9" t="s">
        <v>673</v>
      </c>
      <c r="F526" s="10">
        <v>8672</v>
      </c>
      <c r="G526" s="10">
        <v>11000</v>
      </c>
      <c r="H526" s="53">
        <v>0.091</v>
      </c>
      <c r="I526" s="120">
        <f>G526*H526</f>
        <v>1001</v>
      </c>
      <c r="J526" s="108"/>
      <c r="K526" s="10">
        <v>1000</v>
      </c>
      <c r="L526" s="54">
        <f>K526*H526</f>
        <v>91</v>
      </c>
      <c r="M526" s="10"/>
      <c r="N526" s="55"/>
      <c r="O526" s="55"/>
      <c r="P526" s="55"/>
      <c r="Q526" s="55"/>
      <c r="R526" s="55"/>
      <c r="S526" s="55"/>
    </row>
    <row r="527" spans="1:19" s="19" customFormat="1" ht="15.75">
      <c r="A527" s="25">
        <v>15.4</v>
      </c>
      <c r="B527" s="2" t="s">
        <v>717</v>
      </c>
      <c r="C527" s="5" t="s">
        <v>171</v>
      </c>
      <c r="D527" s="14"/>
      <c r="E527" s="17"/>
      <c r="F527" s="17"/>
      <c r="G527" s="10">
        <v>9000</v>
      </c>
      <c r="H527" s="23"/>
      <c r="I527" s="23"/>
      <c r="J527" s="23"/>
      <c r="K527" s="23"/>
      <c r="L527" s="23"/>
      <c r="M527" s="23"/>
      <c r="N527" s="18"/>
      <c r="O527" s="18"/>
      <c r="P527" s="18"/>
      <c r="Q527" s="18"/>
      <c r="R527" s="18"/>
      <c r="S527" s="18"/>
    </row>
    <row r="528" spans="1:115" s="19" customFormat="1" ht="47.25">
      <c r="A528" s="25">
        <v>15.4</v>
      </c>
      <c r="B528" s="2" t="s">
        <v>457</v>
      </c>
      <c r="C528" s="5" t="s">
        <v>171</v>
      </c>
      <c r="D528" s="41" t="s">
        <v>670</v>
      </c>
      <c r="E528" s="92" t="s">
        <v>671</v>
      </c>
      <c r="F528" s="92" t="s">
        <v>718</v>
      </c>
      <c r="G528" s="10">
        <v>9000</v>
      </c>
      <c r="H528" s="53">
        <v>0.068</v>
      </c>
      <c r="I528" s="54">
        <f>G528*H528</f>
        <v>612</v>
      </c>
      <c r="J528" s="36"/>
      <c r="K528" s="10">
        <v>1000</v>
      </c>
      <c r="L528" s="54">
        <f>K528*H528</f>
        <v>68</v>
      </c>
      <c r="M528" s="10"/>
      <c r="N528" s="55"/>
      <c r="O528" s="55"/>
      <c r="P528" s="55"/>
      <c r="Q528" s="55"/>
      <c r="R528" s="55"/>
      <c r="S528" s="55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</row>
    <row r="529" spans="1:19" s="19" customFormat="1" ht="63">
      <c r="A529" s="25">
        <v>15.4</v>
      </c>
      <c r="B529" s="2" t="s">
        <v>400</v>
      </c>
      <c r="C529" s="5" t="s">
        <v>171</v>
      </c>
      <c r="D529" s="10" t="s">
        <v>632</v>
      </c>
      <c r="E529" s="9" t="s">
        <v>673</v>
      </c>
      <c r="F529" s="10">
        <v>8678</v>
      </c>
      <c r="G529" s="10">
        <v>9000</v>
      </c>
      <c r="H529" s="53">
        <v>0.07</v>
      </c>
      <c r="I529" s="120">
        <f>G529*H529</f>
        <v>630.0000000000001</v>
      </c>
      <c r="J529" s="108"/>
      <c r="K529" s="10">
        <v>1000</v>
      </c>
      <c r="L529" s="54">
        <f>K529*H529</f>
        <v>70</v>
      </c>
      <c r="M529" s="10"/>
      <c r="N529" s="55"/>
      <c r="O529" s="55"/>
      <c r="P529" s="55"/>
      <c r="Q529" s="55"/>
      <c r="R529" s="55"/>
      <c r="S529" s="55"/>
    </row>
    <row r="530" spans="1:19" s="19" customFormat="1" ht="15.75">
      <c r="A530" s="25">
        <v>15.5</v>
      </c>
      <c r="B530" s="2" t="s">
        <v>719</v>
      </c>
      <c r="C530" s="5" t="s">
        <v>171</v>
      </c>
      <c r="D530" s="14"/>
      <c r="E530" s="17"/>
      <c r="F530" s="17"/>
      <c r="G530" s="10">
        <v>11000</v>
      </c>
      <c r="H530" s="23"/>
      <c r="I530" s="23"/>
      <c r="J530" s="23"/>
      <c r="K530" s="23"/>
      <c r="L530" s="23"/>
      <c r="M530" s="23"/>
      <c r="N530" s="18"/>
      <c r="O530" s="18"/>
      <c r="P530" s="18"/>
      <c r="Q530" s="18"/>
      <c r="R530" s="18"/>
      <c r="S530" s="18"/>
    </row>
    <row r="531" spans="1:19" s="49" customFormat="1" ht="47.25">
      <c r="A531" s="25">
        <v>15.5</v>
      </c>
      <c r="B531" s="2" t="s">
        <v>457</v>
      </c>
      <c r="C531" s="5" t="s">
        <v>171</v>
      </c>
      <c r="D531" s="41" t="s">
        <v>670</v>
      </c>
      <c r="E531" s="92" t="s">
        <v>671</v>
      </c>
      <c r="F531" s="92" t="s">
        <v>720</v>
      </c>
      <c r="G531" s="10">
        <v>11000</v>
      </c>
      <c r="H531" s="53">
        <v>0.129</v>
      </c>
      <c r="I531" s="54">
        <f>G531*H531</f>
        <v>1419</v>
      </c>
      <c r="J531" s="36"/>
      <c r="K531" s="10">
        <v>1000</v>
      </c>
      <c r="L531" s="54">
        <f>K531*H531</f>
        <v>129</v>
      </c>
      <c r="M531" s="10"/>
      <c r="N531" s="55"/>
      <c r="O531" s="55"/>
      <c r="P531" s="55"/>
      <c r="Q531" s="55"/>
      <c r="R531" s="55"/>
      <c r="S531" s="55"/>
    </row>
    <row r="532" spans="1:19" s="19" customFormat="1" ht="63">
      <c r="A532" s="25">
        <v>15.5</v>
      </c>
      <c r="B532" s="2" t="s">
        <v>400</v>
      </c>
      <c r="C532" s="5" t="s">
        <v>171</v>
      </c>
      <c r="D532" s="10" t="s">
        <v>632</v>
      </c>
      <c r="E532" s="9" t="s">
        <v>673</v>
      </c>
      <c r="F532" s="10">
        <v>8684</v>
      </c>
      <c r="G532" s="10">
        <v>11000</v>
      </c>
      <c r="H532" s="53">
        <v>0.135</v>
      </c>
      <c r="I532" s="120">
        <f>G532*H532</f>
        <v>1485</v>
      </c>
      <c r="J532" s="108"/>
      <c r="K532" s="10">
        <v>1000</v>
      </c>
      <c r="L532" s="54">
        <f>K532*H532</f>
        <v>135</v>
      </c>
      <c r="M532" s="10"/>
      <c r="N532" s="55"/>
      <c r="O532" s="55"/>
      <c r="P532" s="55"/>
      <c r="Q532" s="55"/>
      <c r="R532" s="55"/>
      <c r="S532" s="55"/>
    </row>
    <row r="533" spans="1:115" s="49" customFormat="1" ht="15.75">
      <c r="A533" s="25">
        <v>15.6</v>
      </c>
      <c r="B533" s="2" t="s">
        <v>721</v>
      </c>
      <c r="C533" s="5" t="s">
        <v>171</v>
      </c>
      <c r="D533" s="14"/>
      <c r="E533" s="17"/>
      <c r="F533" s="17"/>
      <c r="G533" s="10">
        <v>11000</v>
      </c>
      <c r="H533" s="23"/>
      <c r="I533" s="23"/>
      <c r="J533" s="23"/>
      <c r="K533" s="23"/>
      <c r="L533" s="23"/>
      <c r="M533" s="23"/>
      <c r="N533" s="18"/>
      <c r="O533" s="18"/>
      <c r="P533" s="18"/>
      <c r="Q533" s="18"/>
      <c r="R533" s="18"/>
      <c r="S533" s="18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</row>
    <row r="534" spans="1:19" s="49" customFormat="1" ht="47.25">
      <c r="A534" s="25">
        <v>15.6</v>
      </c>
      <c r="B534" s="2" t="s">
        <v>457</v>
      </c>
      <c r="C534" s="5" t="s">
        <v>171</v>
      </c>
      <c r="D534" s="41" t="s">
        <v>670</v>
      </c>
      <c r="E534" s="92" t="s">
        <v>671</v>
      </c>
      <c r="F534" s="92" t="s">
        <v>722</v>
      </c>
      <c r="G534" s="10">
        <v>11000</v>
      </c>
      <c r="H534" s="53">
        <v>0.1332</v>
      </c>
      <c r="I534" s="54">
        <f>G534*H534</f>
        <v>1465.2</v>
      </c>
      <c r="J534" s="36"/>
      <c r="K534" s="10">
        <v>1000</v>
      </c>
      <c r="L534" s="54">
        <f>K534*H534</f>
        <v>133.20000000000002</v>
      </c>
      <c r="M534" s="10"/>
      <c r="N534" s="55"/>
      <c r="O534" s="55"/>
      <c r="P534" s="55"/>
      <c r="Q534" s="55"/>
      <c r="R534" s="55"/>
      <c r="S534" s="55"/>
    </row>
    <row r="535" spans="1:115" s="49" customFormat="1" ht="63">
      <c r="A535" s="25">
        <v>15.6</v>
      </c>
      <c r="B535" s="2" t="s">
        <v>400</v>
      </c>
      <c r="C535" s="5" t="s">
        <v>171</v>
      </c>
      <c r="D535" s="10" t="s">
        <v>632</v>
      </c>
      <c r="E535" s="9" t="s">
        <v>673</v>
      </c>
      <c r="F535" s="10">
        <v>8688</v>
      </c>
      <c r="G535" s="10">
        <v>11000</v>
      </c>
      <c r="H535" s="53">
        <v>0.143</v>
      </c>
      <c r="I535" s="120">
        <f>G535*H535</f>
        <v>1572.9999999999998</v>
      </c>
      <c r="J535" s="108"/>
      <c r="K535" s="10">
        <v>1000</v>
      </c>
      <c r="L535" s="54">
        <f>K535*H535</f>
        <v>143</v>
      </c>
      <c r="M535" s="10"/>
      <c r="N535" s="55"/>
      <c r="O535" s="55"/>
      <c r="P535" s="55"/>
      <c r="Q535" s="55"/>
      <c r="R535" s="55"/>
      <c r="S535" s="55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</row>
    <row r="536" spans="1:115" s="49" customFormat="1" ht="15.75">
      <c r="A536" s="25">
        <v>15.7</v>
      </c>
      <c r="B536" s="2" t="s">
        <v>723</v>
      </c>
      <c r="C536" s="5" t="s">
        <v>171</v>
      </c>
      <c r="D536" s="14"/>
      <c r="E536" s="17"/>
      <c r="F536" s="17"/>
      <c r="G536" s="10">
        <v>10000</v>
      </c>
      <c r="H536" s="23"/>
      <c r="I536" s="23"/>
      <c r="J536" s="23"/>
      <c r="K536" s="23"/>
      <c r="L536" s="23"/>
      <c r="M536" s="23"/>
      <c r="N536" s="18"/>
      <c r="O536" s="18"/>
      <c r="P536" s="18"/>
      <c r="Q536" s="18"/>
      <c r="R536" s="18"/>
      <c r="S536" s="18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</row>
    <row r="537" spans="1:115" s="19" customFormat="1" ht="47.25">
      <c r="A537" s="25">
        <v>15.7</v>
      </c>
      <c r="B537" s="2" t="s">
        <v>457</v>
      </c>
      <c r="C537" s="5" t="s">
        <v>171</v>
      </c>
      <c r="D537" s="41" t="s">
        <v>670</v>
      </c>
      <c r="E537" s="92" t="s">
        <v>671</v>
      </c>
      <c r="F537" s="92" t="s">
        <v>724</v>
      </c>
      <c r="G537" s="10">
        <v>10000</v>
      </c>
      <c r="H537" s="53">
        <v>0.1903</v>
      </c>
      <c r="I537" s="54">
        <f>G537*H537</f>
        <v>1903</v>
      </c>
      <c r="J537" s="36"/>
      <c r="K537" s="10">
        <v>1000</v>
      </c>
      <c r="L537" s="54">
        <f>K537*H537</f>
        <v>190.29999999999998</v>
      </c>
      <c r="M537" s="10"/>
      <c r="N537" s="55"/>
      <c r="O537" s="55"/>
      <c r="P537" s="55"/>
      <c r="Q537" s="55"/>
      <c r="R537" s="55"/>
      <c r="S537" s="55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</row>
    <row r="538" spans="1:115" s="49" customFormat="1" ht="63">
      <c r="A538" s="25">
        <v>15.7</v>
      </c>
      <c r="B538" s="2" t="s">
        <v>400</v>
      </c>
      <c r="C538" s="5" t="s">
        <v>171</v>
      </c>
      <c r="D538" s="10" t="s">
        <v>632</v>
      </c>
      <c r="E538" s="9" t="s">
        <v>673</v>
      </c>
      <c r="F538" s="10">
        <v>8693</v>
      </c>
      <c r="G538" s="10">
        <v>10000</v>
      </c>
      <c r="H538" s="53">
        <v>0.21</v>
      </c>
      <c r="I538" s="120">
        <f>G538*H538</f>
        <v>2100</v>
      </c>
      <c r="J538" s="108"/>
      <c r="K538" s="10">
        <v>1000</v>
      </c>
      <c r="L538" s="54">
        <f>K538*H538</f>
        <v>210</v>
      </c>
      <c r="M538" s="10"/>
      <c r="N538" s="55"/>
      <c r="O538" s="55"/>
      <c r="P538" s="55"/>
      <c r="Q538" s="55"/>
      <c r="R538" s="55"/>
      <c r="S538" s="55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</row>
    <row r="539" spans="1:115" s="49" customFormat="1" ht="15.75">
      <c r="A539" s="25">
        <v>15.8</v>
      </c>
      <c r="B539" s="2" t="s">
        <v>725</v>
      </c>
      <c r="C539" s="5" t="s">
        <v>171</v>
      </c>
      <c r="D539" s="14"/>
      <c r="E539" s="17"/>
      <c r="F539" s="17"/>
      <c r="G539" s="10">
        <v>5000</v>
      </c>
      <c r="H539" s="23"/>
      <c r="I539" s="23"/>
      <c r="J539" s="23"/>
      <c r="K539" s="23"/>
      <c r="L539" s="23"/>
      <c r="M539" s="23"/>
      <c r="N539" s="18"/>
      <c r="O539" s="18"/>
      <c r="P539" s="18"/>
      <c r="Q539" s="18"/>
      <c r="R539" s="18"/>
      <c r="S539" s="18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</row>
    <row r="540" spans="1:19" s="49" customFormat="1" ht="47.25">
      <c r="A540" s="25">
        <v>15.8</v>
      </c>
      <c r="B540" s="2" t="s">
        <v>457</v>
      </c>
      <c r="C540" s="5" t="s">
        <v>171</v>
      </c>
      <c r="D540" s="41" t="s">
        <v>670</v>
      </c>
      <c r="E540" s="92" t="s">
        <v>671</v>
      </c>
      <c r="F540" s="92" t="s">
        <v>726</v>
      </c>
      <c r="G540" s="10">
        <v>5000</v>
      </c>
      <c r="H540" s="53">
        <v>0.2685</v>
      </c>
      <c r="I540" s="54">
        <f>G540*H540</f>
        <v>1342.5</v>
      </c>
      <c r="J540" s="36"/>
      <c r="K540" s="10">
        <v>500</v>
      </c>
      <c r="L540" s="54">
        <f>K540*H540</f>
        <v>134.25</v>
      </c>
      <c r="M540" s="10"/>
      <c r="N540" s="55"/>
      <c r="O540" s="55"/>
      <c r="P540" s="55"/>
      <c r="Q540" s="55"/>
      <c r="R540" s="55"/>
      <c r="S540" s="55"/>
    </row>
    <row r="541" spans="1:115" s="49" customFormat="1" ht="63">
      <c r="A541" s="25">
        <v>15.8</v>
      </c>
      <c r="B541" s="2" t="s">
        <v>400</v>
      </c>
      <c r="C541" s="5" t="s">
        <v>171</v>
      </c>
      <c r="D541" s="10" t="s">
        <v>632</v>
      </c>
      <c r="E541" s="9" t="s">
        <v>673</v>
      </c>
      <c r="F541" s="10">
        <v>8705</v>
      </c>
      <c r="G541" s="10">
        <v>5000</v>
      </c>
      <c r="H541" s="53">
        <v>0.292</v>
      </c>
      <c r="I541" s="120">
        <f>G541*H541</f>
        <v>1460</v>
      </c>
      <c r="J541" s="108"/>
      <c r="K541" s="10">
        <v>1000</v>
      </c>
      <c r="L541" s="54">
        <f>K541*H541</f>
        <v>292</v>
      </c>
      <c r="M541" s="10"/>
      <c r="N541" s="55"/>
      <c r="O541" s="55"/>
      <c r="P541" s="55"/>
      <c r="Q541" s="55"/>
      <c r="R541" s="55"/>
      <c r="S541" s="55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</row>
    <row r="542" spans="1:115" s="49" customFormat="1" ht="15.75">
      <c r="A542" s="25">
        <v>15.9</v>
      </c>
      <c r="B542" s="2" t="s">
        <v>727</v>
      </c>
      <c r="C542" s="5" t="s">
        <v>171</v>
      </c>
      <c r="D542" s="14"/>
      <c r="E542" s="17"/>
      <c r="F542" s="17"/>
      <c r="G542" s="10">
        <v>8000</v>
      </c>
      <c r="H542" s="23"/>
      <c r="I542" s="23"/>
      <c r="J542" s="23"/>
      <c r="K542" s="23"/>
      <c r="L542" s="23"/>
      <c r="M542" s="23"/>
      <c r="N542" s="18"/>
      <c r="O542" s="18"/>
      <c r="P542" s="18"/>
      <c r="Q542" s="18"/>
      <c r="R542" s="18"/>
      <c r="S542" s="18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</row>
    <row r="543" spans="1:19" s="49" customFormat="1" ht="47.25">
      <c r="A543" s="25">
        <v>15.9</v>
      </c>
      <c r="B543" s="2" t="s">
        <v>457</v>
      </c>
      <c r="C543" s="5" t="s">
        <v>171</v>
      </c>
      <c r="D543" s="41" t="s">
        <v>670</v>
      </c>
      <c r="E543" s="92" t="s">
        <v>671</v>
      </c>
      <c r="F543" s="92" t="s">
        <v>728</v>
      </c>
      <c r="G543" s="10">
        <v>8000</v>
      </c>
      <c r="H543" s="53">
        <v>0.3312</v>
      </c>
      <c r="I543" s="54">
        <f>G543*H543</f>
        <v>2649.6</v>
      </c>
      <c r="J543" s="36"/>
      <c r="K543" s="10">
        <v>500</v>
      </c>
      <c r="L543" s="54">
        <f>K543*H543</f>
        <v>165.6</v>
      </c>
      <c r="M543" s="10"/>
      <c r="N543" s="55"/>
      <c r="O543" s="55"/>
      <c r="P543" s="55"/>
      <c r="Q543" s="55"/>
      <c r="R543" s="55"/>
      <c r="S543" s="55"/>
    </row>
    <row r="544" spans="1:115" s="49" customFormat="1" ht="63">
      <c r="A544" s="25">
        <v>15.9</v>
      </c>
      <c r="B544" s="2" t="s">
        <v>400</v>
      </c>
      <c r="C544" s="5" t="s">
        <v>171</v>
      </c>
      <c r="D544" s="10" t="s">
        <v>632</v>
      </c>
      <c r="E544" s="9" t="s">
        <v>673</v>
      </c>
      <c r="F544" s="10">
        <v>8711</v>
      </c>
      <c r="G544" s="10">
        <v>8000</v>
      </c>
      <c r="H544" s="53">
        <v>0.409</v>
      </c>
      <c r="I544" s="120">
        <f>G544*H544</f>
        <v>3272</v>
      </c>
      <c r="J544" s="108"/>
      <c r="K544" s="10">
        <v>1000</v>
      </c>
      <c r="L544" s="54">
        <f>K544*H544</f>
        <v>409</v>
      </c>
      <c r="M544" s="10"/>
      <c r="N544" s="55"/>
      <c r="O544" s="55"/>
      <c r="P544" s="55"/>
      <c r="Q544" s="55"/>
      <c r="R544" s="55"/>
      <c r="S544" s="55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</row>
    <row r="545" spans="1:19" s="19" customFormat="1" ht="31.5">
      <c r="A545" s="22">
        <v>17</v>
      </c>
      <c r="B545" s="24" t="s">
        <v>729</v>
      </c>
      <c r="C545" s="1"/>
      <c r="D545" s="14"/>
      <c r="E545" s="17"/>
      <c r="F545" s="17"/>
      <c r="G545" s="10"/>
      <c r="H545" s="23"/>
      <c r="I545" s="23"/>
      <c r="J545" s="23"/>
      <c r="K545" s="23"/>
      <c r="L545" s="23"/>
      <c r="M545" s="23"/>
      <c r="N545" s="18"/>
      <c r="O545" s="18"/>
      <c r="P545" s="18"/>
      <c r="Q545" s="18"/>
      <c r="R545" s="18"/>
      <c r="S545" s="18"/>
    </row>
    <row r="546" spans="1:115" s="49" customFormat="1" ht="15.75">
      <c r="A546" s="22">
        <v>17</v>
      </c>
      <c r="B546" s="24" t="s">
        <v>200</v>
      </c>
      <c r="C546" s="1"/>
      <c r="D546" s="123"/>
      <c r="E546" s="124"/>
      <c r="F546" s="124"/>
      <c r="G546" s="50"/>
      <c r="H546" s="125"/>
      <c r="I546" s="125"/>
      <c r="J546" s="107">
        <f>SUM(I551+I556+I561+I566+I571)</f>
        <v>6632.2</v>
      </c>
      <c r="K546" s="125"/>
      <c r="L546" s="125"/>
      <c r="M546" s="20" t="s">
        <v>583</v>
      </c>
      <c r="N546" s="126"/>
      <c r="O546" s="126"/>
      <c r="P546" s="126"/>
      <c r="Q546" s="126"/>
      <c r="R546" s="126"/>
      <c r="S546" s="126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</row>
    <row r="547" spans="1:115" s="49" customFormat="1" ht="15.75">
      <c r="A547" s="22">
        <v>17</v>
      </c>
      <c r="B547" s="24" t="s">
        <v>214</v>
      </c>
      <c r="C547" s="1"/>
      <c r="D547" s="14"/>
      <c r="E547" s="17"/>
      <c r="F547" s="17"/>
      <c r="G547" s="10"/>
      <c r="H547" s="35"/>
      <c r="I547" s="36"/>
      <c r="J547" s="36">
        <f>SUM(I552+I557+I562+I567+I572)</f>
        <v>8480.64</v>
      </c>
      <c r="K547" s="35"/>
      <c r="L547" s="36"/>
      <c r="M547" s="10" t="s">
        <v>585</v>
      </c>
      <c r="N547" s="18"/>
      <c r="O547" s="18"/>
      <c r="P547" s="18"/>
      <c r="Q547" s="18"/>
      <c r="R547" s="18"/>
      <c r="S547" s="18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</row>
    <row r="548" spans="1:115" s="49" customFormat="1" ht="15.75">
      <c r="A548" s="22">
        <v>17</v>
      </c>
      <c r="B548" s="24" t="s">
        <v>400</v>
      </c>
      <c r="C548" s="1"/>
      <c r="D548" s="23"/>
      <c r="E548" s="23"/>
      <c r="F548" s="23"/>
      <c r="G548" s="10"/>
      <c r="H548" s="35"/>
      <c r="I548" s="108"/>
      <c r="J548" s="108">
        <f>SUM(I553+I558+I563+I568+I573)</f>
        <v>8778.92</v>
      </c>
      <c r="K548" s="23"/>
      <c r="L548" s="36"/>
      <c r="M548" s="10" t="s">
        <v>586</v>
      </c>
      <c r="N548" s="18"/>
      <c r="O548" s="18"/>
      <c r="P548" s="18"/>
      <c r="Q548" s="18"/>
      <c r="R548" s="18"/>
      <c r="S548" s="18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</row>
    <row r="549" spans="1:115" s="49" customFormat="1" ht="15.75">
      <c r="A549" s="22">
        <v>17</v>
      </c>
      <c r="B549" s="24" t="s">
        <v>457</v>
      </c>
      <c r="C549" s="1"/>
      <c r="D549" s="14"/>
      <c r="E549" s="17"/>
      <c r="F549" s="17"/>
      <c r="G549" s="10"/>
      <c r="H549" s="35"/>
      <c r="I549" s="36"/>
      <c r="J549" s="36">
        <f>SUM(I554+I559+I564+I569+I574)</f>
        <v>11067.16</v>
      </c>
      <c r="K549" s="23"/>
      <c r="L549" s="36"/>
      <c r="M549" s="10" t="s">
        <v>589</v>
      </c>
      <c r="N549" s="18"/>
      <c r="O549" s="18"/>
      <c r="P549" s="18"/>
      <c r="Q549" s="18"/>
      <c r="R549" s="18"/>
      <c r="S549" s="18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</row>
    <row r="550" spans="1:115" s="49" customFormat="1" ht="15.75">
      <c r="A550" s="25">
        <v>17.1</v>
      </c>
      <c r="B550" s="2" t="s">
        <v>730</v>
      </c>
      <c r="C550" s="5" t="s">
        <v>171</v>
      </c>
      <c r="D550" s="14"/>
      <c r="E550" s="17"/>
      <c r="F550" s="17"/>
      <c r="G550" s="10">
        <v>120</v>
      </c>
      <c r="H550" s="23"/>
      <c r="I550" s="23"/>
      <c r="J550" s="23"/>
      <c r="K550" s="23"/>
      <c r="L550" s="23"/>
      <c r="M550" s="23"/>
      <c r="N550" s="18"/>
      <c r="O550" s="18"/>
      <c r="P550" s="18"/>
      <c r="Q550" s="18"/>
      <c r="R550" s="18"/>
      <c r="S550" s="18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</row>
    <row r="551" spans="1:115" s="49" customFormat="1" ht="78.75">
      <c r="A551" s="25">
        <v>17.1</v>
      </c>
      <c r="B551" s="2" t="s">
        <v>200</v>
      </c>
      <c r="C551" s="5" t="s">
        <v>171</v>
      </c>
      <c r="D551" s="50" t="s">
        <v>731</v>
      </c>
      <c r="E551" s="5" t="s">
        <v>732</v>
      </c>
      <c r="F551" s="50" t="s">
        <v>733</v>
      </c>
      <c r="G551" s="50">
        <v>120</v>
      </c>
      <c r="H551" s="52">
        <v>23.8</v>
      </c>
      <c r="I551" s="52">
        <f>G551*H551</f>
        <v>2856</v>
      </c>
      <c r="J551" s="107"/>
      <c r="K551" s="50" t="s">
        <v>734</v>
      </c>
      <c r="L551" s="52">
        <f>H551*8</f>
        <v>190.4</v>
      </c>
      <c r="M551" s="50"/>
      <c r="N551" s="48"/>
      <c r="O551" s="48"/>
      <c r="P551" s="48"/>
      <c r="Q551" s="48"/>
      <c r="R551" s="48"/>
      <c r="S551" s="48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</row>
    <row r="552" spans="1:115" s="49" customFormat="1" ht="78.75">
      <c r="A552" s="25">
        <v>17.1</v>
      </c>
      <c r="B552" s="2" t="s">
        <v>214</v>
      </c>
      <c r="C552" s="5" t="s">
        <v>171</v>
      </c>
      <c r="D552" s="10" t="s">
        <v>227</v>
      </c>
      <c r="E552" s="9" t="s">
        <v>735</v>
      </c>
      <c r="F552" s="127" t="s">
        <v>736</v>
      </c>
      <c r="G552" s="10">
        <v>120</v>
      </c>
      <c r="H552" s="53">
        <v>30.6</v>
      </c>
      <c r="I552" s="54">
        <f>G552*H552</f>
        <v>3672</v>
      </c>
      <c r="J552" s="36"/>
      <c r="K552" s="53" t="s">
        <v>669</v>
      </c>
      <c r="L552" s="54">
        <v>30.6</v>
      </c>
      <c r="M552" s="10"/>
      <c r="N552" s="55"/>
      <c r="O552" s="55"/>
      <c r="P552" s="55"/>
      <c r="Q552" s="55"/>
      <c r="R552" s="55"/>
      <c r="S552" s="55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</row>
    <row r="553" spans="1:115" s="49" customFormat="1" ht="63">
      <c r="A553" s="25">
        <v>17.1</v>
      </c>
      <c r="B553" s="2" t="s">
        <v>400</v>
      </c>
      <c r="C553" s="5" t="s">
        <v>171</v>
      </c>
      <c r="D553" s="10" t="s">
        <v>632</v>
      </c>
      <c r="E553" s="9" t="s">
        <v>673</v>
      </c>
      <c r="F553" s="10">
        <v>8752</v>
      </c>
      <c r="G553" s="10">
        <v>120</v>
      </c>
      <c r="H553" s="53">
        <v>33.18</v>
      </c>
      <c r="I553" s="120">
        <f>G553*H553</f>
        <v>3981.6</v>
      </c>
      <c r="J553" s="108"/>
      <c r="K553" s="10">
        <v>6</v>
      </c>
      <c r="L553" s="54">
        <f>K553*H553</f>
        <v>199.07999999999998</v>
      </c>
      <c r="M553" s="10"/>
      <c r="N553" s="55"/>
      <c r="O553" s="55"/>
      <c r="P553" s="55"/>
      <c r="Q553" s="55"/>
      <c r="R553" s="55"/>
      <c r="S553" s="55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</row>
    <row r="554" spans="1:19" s="49" customFormat="1" ht="47.25">
      <c r="A554" s="25">
        <v>17.1</v>
      </c>
      <c r="B554" s="2" t="s">
        <v>457</v>
      </c>
      <c r="C554" s="5" t="s">
        <v>171</v>
      </c>
      <c r="D554" s="41" t="s">
        <v>670</v>
      </c>
      <c r="E554" s="92" t="s">
        <v>671</v>
      </c>
      <c r="F554" s="92" t="s">
        <v>737</v>
      </c>
      <c r="G554" s="10">
        <v>120</v>
      </c>
      <c r="H554" s="53">
        <v>39.95</v>
      </c>
      <c r="I554" s="54">
        <f>G554*H554</f>
        <v>4794</v>
      </c>
      <c r="J554" s="36"/>
      <c r="K554" s="10">
        <v>8</v>
      </c>
      <c r="L554" s="54">
        <f>K554*H554</f>
        <v>319.6</v>
      </c>
      <c r="M554" s="10"/>
      <c r="N554" s="55"/>
      <c r="O554" s="55"/>
      <c r="P554" s="55"/>
      <c r="Q554" s="55"/>
      <c r="R554" s="55"/>
      <c r="S554" s="55"/>
    </row>
    <row r="555" spans="1:19" s="19" customFormat="1" ht="15.75">
      <c r="A555" s="25">
        <v>17.2</v>
      </c>
      <c r="B555" s="2" t="s">
        <v>738</v>
      </c>
      <c r="C555" s="5" t="s">
        <v>171</v>
      </c>
      <c r="D555" s="14"/>
      <c r="E555" s="17"/>
      <c r="F555" s="17"/>
      <c r="G555" s="10">
        <v>52</v>
      </c>
      <c r="H555" s="23"/>
      <c r="I555" s="23"/>
      <c r="J555" s="23"/>
      <c r="K555" s="23"/>
      <c r="L555" s="23"/>
      <c r="M555" s="23"/>
      <c r="N555" s="18"/>
      <c r="O555" s="18"/>
      <c r="P555" s="18"/>
      <c r="Q555" s="18"/>
      <c r="R555" s="18"/>
      <c r="S555" s="18"/>
    </row>
    <row r="556" spans="1:115" s="49" customFormat="1" ht="78.75">
      <c r="A556" s="25">
        <v>17.2</v>
      </c>
      <c r="B556" s="2" t="s">
        <v>200</v>
      </c>
      <c r="C556" s="5" t="s">
        <v>171</v>
      </c>
      <c r="D556" s="50" t="s">
        <v>731</v>
      </c>
      <c r="E556" s="5" t="s">
        <v>739</v>
      </c>
      <c r="F556" s="50" t="s">
        <v>740</v>
      </c>
      <c r="G556" s="50">
        <v>52</v>
      </c>
      <c r="H556" s="52">
        <v>35.98</v>
      </c>
      <c r="I556" s="52">
        <f>G556*H556</f>
        <v>1870.9599999999998</v>
      </c>
      <c r="J556" s="107"/>
      <c r="K556" s="50" t="s">
        <v>741</v>
      </c>
      <c r="L556" s="52">
        <f>H556*4</f>
        <v>143.92</v>
      </c>
      <c r="M556" s="50"/>
      <c r="N556" s="48"/>
      <c r="O556" s="48"/>
      <c r="P556" s="48"/>
      <c r="Q556" s="48"/>
      <c r="R556" s="48"/>
      <c r="S556" s="48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</row>
    <row r="557" spans="1:19" s="49" customFormat="1" ht="110.25">
      <c r="A557" s="25">
        <v>17.2</v>
      </c>
      <c r="B557" s="2" t="s">
        <v>214</v>
      </c>
      <c r="C557" s="5" t="s">
        <v>171</v>
      </c>
      <c r="D557" s="10" t="s">
        <v>227</v>
      </c>
      <c r="E557" s="9" t="s">
        <v>742</v>
      </c>
      <c r="F557" s="127" t="s">
        <v>743</v>
      </c>
      <c r="G557" s="10">
        <v>52</v>
      </c>
      <c r="H557" s="53">
        <v>43.72</v>
      </c>
      <c r="I557" s="54">
        <f>G557*H557</f>
        <v>2273.44</v>
      </c>
      <c r="J557" s="36"/>
      <c r="K557" s="53" t="s">
        <v>669</v>
      </c>
      <c r="L557" s="54">
        <v>43.72</v>
      </c>
      <c r="M557" s="10"/>
      <c r="N557" s="55"/>
      <c r="O557" s="55"/>
      <c r="P557" s="55"/>
      <c r="Q557" s="55"/>
      <c r="R557" s="55"/>
      <c r="S557" s="55"/>
    </row>
    <row r="558" spans="1:19" s="49" customFormat="1" ht="63">
      <c r="A558" s="25">
        <v>17.2</v>
      </c>
      <c r="B558" s="2" t="s">
        <v>400</v>
      </c>
      <c r="C558" s="5" t="s">
        <v>171</v>
      </c>
      <c r="D558" s="10" t="s">
        <v>632</v>
      </c>
      <c r="E558" s="9" t="s">
        <v>673</v>
      </c>
      <c r="F558" s="10">
        <v>8754</v>
      </c>
      <c r="G558" s="10">
        <v>52</v>
      </c>
      <c r="H558" s="53">
        <v>44.35</v>
      </c>
      <c r="I558" s="120">
        <f>G558*H558</f>
        <v>2306.2000000000003</v>
      </c>
      <c r="J558" s="108"/>
      <c r="K558" s="10">
        <v>4</v>
      </c>
      <c r="L558" s="54">
        <f>K558*H558</f>
        <v>177.4</v>
      </c>
      <c r="M558" s="10"/>
      <c r="N558" s="55"/>
      <c r="O558" s="55"/>
      <c r="P558" s="55"/>
      <c r="Q558" s="55"/>
      <c r="R558" s="55"/>
      <c r="S558" s="55"/>
    </row>
    <row r="559" spans="1:19" s="49" customFormat="1" ht="47.25">
      <c r="A559" s="25">
        <v>17.2</v>
      </c>
      <c r="B559" s="2" t="s">
        <v>457</v>
      </c>
      <c r="C559" s="5" t="s">
        <v>171</v>
      </c>
      <c r="D559" s="41" t="s">
        <v>670</v>
      </c>
      <c r="E559" s="92" t="s">
        <v>671</v>
      </c>
      <c r="F559" s="92" t="s">
        <v>744</v>
      </c>
      <c r="G559" s="10">
        <v>52</v>
      </c>
      <c r="H559" s="53">
        <v>59.94</v>
      </c>
      <c r="I559" s="54">
        <f>G559*H559</f>
        <v>3116.88</v>
      </c>
      <c r="J559" s="36"/>
      <c r="K559" s="10">
        <v>4</v>
      </c>
      <c r="L559" s="54">
        <f>K559*H559</f>
        <v>239.76</v>
      </c>
      <c r="M559" s="10"/>
      <c r="N559" s="55"/>
      <c r="O559" s="55"/>
      <c r="P559" s="55"/>
      <c r="Q559" s="55"/>
      <c r="R559" s="55"/>
      <c r="S559" s="55"/>
    </row>
    <row r="560" spans="1:19" s="49" customFormat="1" ht="15.75">
      <c r="A560" s="25">
        <v>17.3</v>
      </c>
      <c r="B560" s="2" t="s">
        <v>745</v>
      </c>
      <c r="C560" s="5" t="s">
        <v>171</v>
      </c>
      <c r="D560" s="14"/>
      <c r="E560" s="17"/>
      <c r="F560" s="17"/>
      <c r="G560" s="91">
        <v>12</v>
      </c>
      <c r="H560" s="23"/>
      <c r="I560" s="23"/>
      <c r="J560" s="23"/>
      <c r="K560" s="23"/>
      <c r="L560" s="23"/>
      <c r="M560" s="23"/>
      <c r="N560" s="18"/>
      <c r="O560" s="18"/>
      <c r="P560" s="18"/>
      <c r="Q560" s="18"/>
      <c r="R560" s="18"/>
      <c r="S560" s="18"/>
    </row>
    <row r="561" spans="1:19" s="49" customFormat="1" ht="94.5">
      <c r="A561" s="25">
        <v>17.3</v>
      </c>
      <c r="B561" s="2" t="s">
        <v>200</v>
      </c>
      <c r="C561" s="5" t="s">
        <v>171</v>
      </c>
      <c r="D561" s="50" t="s">
        <v>731</v>
      </c>
      <c r="E561" s="5" t="s">
        <v>746</v>
      </c>
      <c r="F561" s="50" t="s">
        <v>747</v>
      </c>
      <c r="G561" s="128">
        <v>12</v>
      </c>
      <c r="H561" s="52">
        <v>48.12</v>
      </c>
      <c r="I561" s="52">
        <f>G561*H561</f>
        <v>577.4399999999999</v>
      </c>
      <c r="J561" s="107"/>
      <c r="K561" s="50" t="s">
        <v>741</v>
      </c>
      <c r="L561" s="52">
        <f>H561*4</f>
        <v>192.48</v>
      </c>
      <c r="M561" s="50"/>
      <c r="N561" s="48"/>
      <c r="O561" s="48"/>
      <c r="P561" s="48"/>
      <c r="Q561" s="48"/>
      <c r="R561" s="48"/>
      <c r="S561" s="48"/>
    </row>
    <row r="562" spans="1:19" s="49" customFormat="1" ht="110.25">
      <c r="A562" s="25">
        <v>17.3</v>
      </c>
      <c r="B562" s="2" t="s">
        <v>214</v>
      </c>
      <c r="C562" s="5" t="s">
        <v>171</v>
      </c>
      <c r="D562" s="10" t="s">
        <v>227</v>
      </c>
      <c r="E562" s="9" t="s">
        <v>748</v>
      </c>
      <c r="F562" s="127" t="s">
        <v>749</v>
      </c>
      <c r="G562" s="94">
        <v>12</v>
      </c>
      <c r="H562" s="53">
        <v>67.2</v>
      </c>
      <c r="I562" s="54">
        <f>G562*H562</f>
        <v>806.4000000000001</v>
      </c>
      <c r="J562" s="36"/>
      <c r="K562" s="53" t="s">
        <v>669</v>
      </c>
      <c r="L562" s="54">
        <v>67.2</v>
      </c>
      <c r="M562" s="10"/>
      <c r="N562" s="55"/>
      <c r="O562" s="55"/>
      <c r="P562" s="55"/>
      <c r="Q562" s="55"/>
      <c r="R562" s="55"/>
      <c r="S562" s="55"/>
    </row>
    <row r="563" spans="1:19" s="49" customFormat="1" ht="63">
      <c r="A563" s="25">
        <v>17.3</v>
      </c>
      <c r="B563" s="2" t="s">
        <v>400</v>
      </c>
      <c r="C563" s="5" t="s">
        <v>171</v>
      </c>
      <c r="D563" s="10" t="s">
        <v>632</v>
      </c>
      <c r="E563" s="9" t="s">
        <v>673</v>
      </c>
      <c r="F563" s="10">
        <v>8756</v>
      </c>
      <c r="G563" s="91">
        <v>12</v>
      </c>
      <c r="H563" s="53">
        <v>64.31</v>
      </c>
      <c r="I563" s="120">
        <f>G563*H563</f>
        <v>771.72</v>
      </c>
      <c r="J563" s="108"/>
      <c r="K563" s="10">
        <v>4</v>
      </c>
      <c r="L563" s="54">
        <f>K563*H563</f>
        <v>257.24</v>
      </c>
      <c r="M563" s="10"/>
      <c r="N563" s="55"/>
      <c r="O563" s="55"/>
      <c r="P563" s="55"/>
      <c r="Q563" s="55"/>
      <c r="R563" s="55"/>
      <c r="S563" s="55"/>
    </row>
    <row r="564" spans="1:19" s="49" customFormat="1" ht="47.25">
      <c r="A564" s="25">
        <v>17.3</v>
      </c>
      <c r="B564" s="2" t="s">
        <v>457</v>
      </c>
      <c r="C564" s="5" t="s">
        <v>171</v>
      </c>
      <c r="D564" s="41" t="s">
        <v>670</v>
      </c>
      <c r="E564" s="92" t="s">
        <v>671</v>
      </c>
      <c r="F564" s="92" t="s">
        <v>750</v>
      </c>
      <c r="G564" s="91">
        <v>12</v>
      </c>
      <c r="H564" s="53">
        <v>79.89</v>
      </c>
      <c r="I564" s="54">
        <f>G564*H564</f>
        <v>958.6800000000001</v>
      </c>
      <c r="J564" s="36"/>
      <c r="K564" s="10">
        <v>4</v>
      </c>
      <c r="L564" s="54">
        <f>K564*H564</f>
        <v>319.56</v>
      </c>
      <c r="M564" s="10"/>
      <c r="N564" s="55"/>
      <c r="O564" s="55"/>
      <c r="P564" s="55"/>
      <c r="Q564" s="55"/>
      <c r="R564" s="55"/>
      <c r="S564" s="55"/>
    </row>
    <row r="565" spans="1:115" s="49" customFormat="1" ht="15.75">
      <c r="A565" s="25">
        <v>17.4</v>
      </c>
      <c r="B565" s="2" t="s">
        <v>751</v>
      </c>
      <c r="C565" s="5" t="s">
        <v>171</v>
      </c>
      <c r="D565" s="14"/>
      <c r="E565" s="17"/>
      <c r="F565" s="17"/>
      <c r="G565" s="91">
        <v>10</v>
      </c>
      <c r="H565" s="23"/>
      <c r="I565" s="23"/>
      <c r="J565" s="23"/>
      <c r="K565" s="23"/>
      <c r="L565" s="23"/>
      <c r="M565" s="23"/>
      <c r="N565" s="18"/>
      <c r="O565" s="18"/>
      <c r="P565" s="18"/>
      <c r="Q565" s="18"/>
      <c r="R565" s="18"/>
      <c r="S565" s="18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</row>
    <row r="566" spans="1:19" s="49" customFormat="1" ht="78.75">
      <c r="A566" s="25">
        <v>17.4</v>
      </c>
      <c r="B566" s="2" t="s">
        <v>200</v>
      </c>
      <c r="C566" s="5" t="s">
        <v>171</v>
      </c>
      <c r="D566" s="50" t="s">
        <v>731</v>
      </c>
      <c r="E566" s="5" t="s">
        <v>752</v>
      </c>
      <c r="F566" s="50" t="s">
        <v>753</v>
      </c>
      <c r="G566" s="128">
        <v>10</v>
      </c>
      <c r="H566" s="52">
        <v>60.3</v>
      </c>
      <c r="I566" s="52">
        <f>G566*H566</f>
        <v>603</v>
      </c>
      <c r="J566" s="107"/>
      <c r="K566" s="50" t="s">
        <v>754</v>
      </c>
      <c r="L566" s="52">
        <f>H566*2</f>
        <v>120.6</v>
      </c>
      <c r="M566" s="50"/>
      <c r="N566" s="48"/>
      <c r="O566" s="48"/>
      <c r="P566" s="48"/>
      <c r="Q566" s="48"/>
      <c r="R566" s="48"/>
      <c r="S566" s="48"/>
    </row>
    <row r="567" spans="1:115" s="81" customFormat="1" ht="78.75">
      <c r="A567" s="25">
        <v>17.4</v>
      </c>
      <c r="B567" s="2" t="s">
        <v>214</v>
      </c>
      <c r="C567" s="5" t="s">
        <v>171</v>
      </c>
      <c r="D567" s="10" t="s">
        <v>227</v>
      </c>
      <c r="E567" s="9" t="s">
        <v>755</v>
      </c>
      <c r="F567" s="127" t="s">
        <v>756</v>
      </c>
      <c r="G567" s="94">
        <v>10</v>
      </c>
      <c r="H567" s="53">
        <v>73.02</v>
      </c>
      <c r="I567" s="54">
        <f>G567*H567</f>
        <v>730.1999999999999</v>
      </c>
      <c r="J567" s="36"/>
      <c r="K567" s="53" t="s">
        <v>669</v>
      </c>
      <c r="L567" s="54">
        <v>73.02</v>
      </c>
      <c r="M567" s="10"/>
      <c r="N567" s="55"/>
      <c r="O567" s="55"/>
      <c r="P567" s="55"/>
      <c r="Q567" s="55"/>
      <c r="R567" s="55"/>
      <c r="S567" s="55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</row>
    <row r="568" spans="1:19" s="49" customFormat="1" ht="63">
      <c r="A568" s="25">
        <v>17.4</v>
      </c>
      <c r="B568" s="2" t="s">
        <v>400</v>
      </c>
      <c r="C568" s="5" t="s">
        <v>171</v>
      </c>
      <c r="D568" s="10" t="s">
        <v>632</v>
      </c>
      <c r="E568" s="9" t="s">
        <v>673</v>
      </c>
      <c r="F568" s="10">
        <v>8758</v>
      </c>
      <c r="G568" s="91">
        <v>10</v>
      </c>
      <c r="H568" s="53">
        <v>72.53</v>
      </c>
      <c r="I568" s="120">
        <f>G568*H568</f>
        <v>725.3</v>
      </c>
      <c r="J568" s="108"/>
      <c r="K568" s="10">
        <v>2</v>
      </c>
      <c r="L568" s="54">
        <f>K568*H568</f>
        <v>145.06</v>
      </c>
      <c r="M568" s="10"/>
      <c r="N568" s="55"/>
      <c r="O568" s="55"/>
      <c r="P568" s="55"/>
      <c r="Q568" s="55"/>
      <c r="R568" s="55"/>
      <c r="S568" s="55"/>
    </row>
    <row r="569" spans="1:19" s="49" customFormat="1" ht="47.25">
      <c r="A569" s="25">
        <v>17.4</v>
      </c>
      <c r="B569" s="2" t="s">
        <v>457</v>
      </c>
      <c r="C569" s="5" t="s">
        <v>171</v>
      </c>
      <c r="D569" s="41" t="s">
        <v>670</v>
      </c>
      <c r="E569" s="92" t="s">
        <v>671</v>
      </c>
      <c r="F569" s="92" t="s">
        <v>757</v>
      </c>
      <c r="G569" s="91">
        <v>10</v>
      </c>
      <c r="H569" s="53">
        <v>99.91</v>
      </c>
      <c r="I569" s="54">
        <f>G569*H569</f>
        <v>999.0999999999999</v>
      </c>
      <c r="J569" s="36"/>
      <c r="K569" s="10">
        <v>2</v>
      </c>
      <c r="L569" s="54">
        <f>K569*H569</f>
        <v>199.82</v>
      </c>
      <c r="M569" s="10"/>
      <c r="N569" s="55"/>
      <c r="O569" s="55"/>
      <c r="P569" s="55"/>
      <c r="Q569" s="55"/>
      <c r="R569" s="55"/>
      <c r="S569" s="55"/>
    </row>
    <row r="570" spans="1:19" s="49" customFormat="1" ht="15.75">
      <c r="A570" s="25">
        <v>17.5</v>
      </c>
      <c r="B570" s="2" t="s">
        <v>758</v>
      </c>
      <c r="C570" s="5" t="s">
        <v>171</v>
      </c>
      <c r="D570" s="14"/>
      <c r="E570" s="17"/>
      <c r="F570" s="17"/>
      <c r="G570" s="91">
        <v>10</v>
      </c>
      <c r="H570" s="23"/>
      <c r="I570" s="23"/>
      <c r="J570" s="23"/>
      <c r="K570" s="23"/>
      <c r="L570" s="23"/>
      <c r="M570" s="23"/>
      <c r="N570" s="18"/>
      <c r="O570" s="18"/>
      <c r="P570" s="18"/>
      <c r="Q570" s="18"/>
      <c r="R570" s="18"/>
      <c r="S570" s="18"/>
    </row>
    <row r="571" spans="1:19" s="49" customFormat="1" ht="94.5">
      <c r="A571" s="25">
        <v>17.5</v>
      </c>
      <c r="B571" s="2" t="s">
        <v>200</v>
      </c>
      <c r="C571" s="5" t="s">
        <v>171</v>
      </c>
      <c r="D571" s="50" t="s">
        <v>731</v>
      </c>
      <c r="E571" s="5" t="s">
        <v>759</v>
      </c>
      <c r="F571" s="50" t="s">
        <v>760</v>
      </c>
      <c r="G571" s="128">
        <v>10</v>
      </c>
      <c r="H571" s="52">
        <v>72.48</v>
      </c>
      <c r="I571" s="52">
        <f>G571*H571</f>
        <v>724.8000000000001</v>
      </c>
      <c r="J571" s="107"/>
      <c r="K571" s="50" t="s">
        <v>754</v>
      </c>
      <c r="L571" s="52">
        <f>H571*2</f>
        <v>144.96</v>
      </c>
      <c r="M571" s="50"/>
      <c r="N571" s="48"/>
      <c r="O571" s="48"/>
      <c r="P571" s="48"/>
      <c r="Q571" s="48"/>
      <c r="R571" s="48"/>
      <c r="S571" s="48"/>
    </row>
    <row r="572" spans="1:19" s="49" customFormat="1" ht="110.25">
      <c r="A572" s="25">
        <v>17.5</v>
      </c>
      <c r="B572" s="2" t="s">
        <v>214</v>
      </c>
      <c r="C572" s="5" t="s">
        <v>171</v>
      </c>
      <c r="D572" s="10" t="s">
        <v>227</v>
      </c>
      <c r="E572" s="9" t="s">
        <v>761</v>
      </c>
      <c r="F572" s="127" t="s">
        <v>762</v>
      </c>
      <c r="G572" s="94">
        <v>10</v>
      </c>
      <c r="H572" s="53">
        <v>99.86</v>
      </c>
      <c r="I572" s="54">
        <f>G572*H572</f>
        <v>998.6</v>
      </c>
      <c r="J572" s="36"/>
      <c r="K572" s="53" t="s">
        <v>669</v>
      </c>
      <c r="L572" s="54">
        <v>99.86</v>
      </c>
      <c r="M572" s="10"/>
      <c r="N572" s="55"/>
      <c r="O572" s="55"/>
      <c r="P572" s="55"/>
      <c r="Q572" s="55"/>
      <c r="R572" s="55"/>
      <c r="S572" s="55"/>
    </row>
    <row r="573" spans="1:19" s="49" customFormat="1" ht="63">
      <c r="A573" s="25">
        <v>17.5</v>
      </c>
      <c r="B573" s="2" t="s">
        <v>400</v>
      </c>
      <c r="C573" s="5" t="s">
        <v>171</v>
      </c>
      <c r="D573" s="10" t="s">
        <v>632</v>
      </c>
      <c r="E573" s="9" t="s">
        <v>673</v>
      </c>
      <c r="F573" s="10">
        <v>8760</v>
      </c>
      <c r="G573" s="91">
        <v>10</v>
      </c>
      <c r="H573" s="53">
        <v>99.41</v>
      </c>
      <c r="I573" s="120">
        <f>G573*H573</f>
        <v>994.0999999999999</v>
      </c>
      <c r="J573" s="108"/>
      <c r="K573" s="10">
        <v>2</v>
      </c>
      <c r="L573" s="54">
        <f>K573*H573</f>
        <v>198.82</v>
      </c>
      <c r="M573" s="10"/>
      <c r="N573" s="55"/>
      <c r="O573" s="55"/>
      <c r="P573" s="55"/>
      <c r="Q573" s="55"/>
      <c r="R573" s="55"/>
      <c r="S573" s="55"/>
    </row>
    <row r="574" spans="1:115" s="19" customFormat="1" ht="47.25">
      <c r="A574" s="25">
        <v>17.5</v>
      </c>
      <c r="B574" s="2" t="s">
        <v>457</v>
      </c>
      <c r="C574" s="5" t="s">
        <v>171</v>
      </c>
      <c r="D574" s="41" t="s">
        <v>670</v>
      </c>
      <c r="E574" s="92" t="s">
        <v>671</v>
      </c>
      <c r="F574" s="92" t="s">
        <v>763</v>
      </c>
      <c r="G574" s="91">
        <v>10</v>
      </c>
      <c r="H574" s="53">
        <v>119.85</v>
      </c>
      <c r="I574" s="54">
        <f>G574*H574</f>
        <v>1198.5</v>
      </c>
      <c r="J574" s="36"/>
      <c r="K574" s="10">
        <v>2</v>
      </c>
      <c r="L574" s="54">
        <f>K574*H574</f>
        <v>239.7</v>
      </c>
      <c r="M574" s="10"/>
      <c r="N574" s="55"/>
      <c r="O574" s="55"/>
      <c r="P574" s="55"/>
      <c r="Q574" s="55"/>
      <c r="R574" s="55"/>
      <c r="S574" s="55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</row>
    <row r="575" spans="1:19" s="49" customFormat="1" ht="31.5">
      <c r="A575" s="22">
        <v>18</v>
      </c>
      <c r="B575" s="24" t="s">
        <v>764</v>
      </c>
      <c r="C575" s="1" t="s">
        <v>174</v>
      </c>
      <c r="D575" s="14"/>
      <c r="E575" s="17"/>
      <c r="F575" s="17"/>
      <c r="G575" s="91">
        <v>100</v>
      </c>
      <c r="H575" s="23"/>
      <c r="I575" s="23"/>
      <c r="J575" s="23"/>
      <c r="K575" s="23"/>
      <c r="L575" s="23"/>
      <c r="M575" s="23"/>
      <c r="N575" s="18"/>
      <c r="O575" s="18"/>
      <c r="P575" s="18"/>
      <c r="Q575" s="18"/>
      <c r="R575" s="18"/>
      <c r="S575" s="18"/>
    </row>
    <row r="576" spans="1:19" s="49" customFormat="1" ht="47.25">
      <c r="A576" s="25">
        <v>18</v>
      </c>
      <c r="B576" s="2" t="s">
        <v>457</v>
      </c>
      <c r="C576" s="5" t="s">
        <v>174</v>
      </c>
      <c r="D576" s="41" t="s">
        <v>765</v>
      </c>
      <c r="E576" s="92" t="s">
        <v>766</v>
      </c>
      <c r="F576" s="92">
        <v>570121304</v>
      </c>
      <c r="G576" s="91">
        <v>100</v>
      </c>
      <c r="H576" s="53">
        <v>51.8</v>
      </c>
      <c r="I576" s="54"/>
      <c r="J576" s="36">
        <f>G576*H576</f>
        <v>5180</v>
      </c>
      <c r="K576" s="10">
        <v>1</v>
      </c>
      <c r="L576" s="54">
        <f>H576</f>
        <v>51.8</v>
      </c>
      <c r="M576" s="20" t="s">
        <v>583</v>
      </c>
      <c r="N576" s="55"/>
      <c r="O576" s="55"/>
      <c r="P576" s="55"/>
      <c r="Q576" s="55"/>
      <c r="R576" s="55"/>
      <c r="S576" s="55"/>
    </row>
    <row r="577" spans="1:19" s="49" customFormat="1" ht="31.5">
      <c r="A577" s="22">
        <v>19</v>
      </c>
      <c r="B577" s="24" t="s">
        <v>767</v>
      </c>
      <c r="C577" s="1" t="s">
        <v>171</v>
      </c>
      <c r="D577" s="14"/>
      <c r="E577" s="17"/>
      <c r="F577" s="17"/>
      <c r="G577" s="91">
        <v>30</v>
      </c>
      <c r="H577" s="23"/>
      <c r="I577" s="23"/>
      <c r="J577" s="23"/>
      <c r="K577" s="23"/>
      <c r="L577" s="23"/>
      <c r="M577" s="23"/>
      <c r="N577" s="18"/>
      <c r="O577" s="18"/>
      <c r="P577" s="18"/>
      <c r="Q577" s="18"/>
      <c r="R577" s="18"/>
      <c r="S577" s="18"/>
    </row>
    <row r="578" spans="1:19" s="49" customFormat="1" ht="31.5">
      <c r="A578" s="25">
        <v>19</v>
      </c>
      <c r="B578" s="2" t="s">
        <v>457</v>
      </c>
      <c r="C578" s="5" t="s">
        <v>171</v>
      </c>
      <c r="D578" s="41" t="s">
        <v>765</v>
      </c>
      <c r="E578" s="92" t="s">
        <v>768</v>
      </c>
      <c r="F578" s="92" t="s">
        <v>769</v>
      </c>
      <c r="G578" s="91">
        <v>30</v>
      </c>
      <c r="H578" s="53">
        <v>23.12</v>
      </c>
      <c r="I578" s="54"/>
      <c r="J578" s="36">
        <f>G578*H578</f>
        <v>693.6</v>
      </c>
      <c r="K578" s="10">
        <v>1</v>
      </c>
      <c r="L578" s="54">
        <f>K578*H578</f>
        <v>23.12</v>
      </c>
      <c r="M578" s="20" t="s">
        <v>583</v>
      </c>
      <c r="N578" s="55"/>
      <c r="O578" s="55"/>
      <c r="P578" s="55"/>
      <c r="Q578" s="55"/>
      <c r="R578" s="55"/>
      <c r="S578" s="55"/>
    </row>
    <row r="579" spans="1:19" s="49" customFormat="1" ht="31.5">
      <c r="A579" s="22">
        <v>20</v>
      </c>
      <c r="B579" s="24" t="s">
        <v>770</v>
      </c>
      <c r="C579" s="1" t="s">
        <v>771</v>
      </c>
      <c r="D579" s="14"/>
      <c r="E579" s="17"/>
      <c r="F579" s="17"/>
      <c r="G579" s="91">
        <v>15</v>
      </c>
      <c r="H579" s="23"/>
      <c r="I579" s="23"/>
      <c r="J579" s="23"/>
      <c r="K579" s="23"/>
      <c r="L579" s="23"/>
      <c r="M579" s="23"/>
      <c r="N579" s="18"/>
      <c r="O579" s="18"/>
      <c r="P579" s="18"/>
      <c r="Q579" s="18"/>
      <c r="R579" s="18"/>
      <c r="S579" s="18"/>
    </row>
    <row r="580" spans="1:19" s="49" customFormat="1" ht="31.5">
      <c r="A580" s="25">
        <v>20</v>
      </c>
      <c r="B580" s="2" t="s">
        <v>457</v>
      </c>
      <c r="C580" s="5" t="s">
        <v>771</v>
      </c>
      <c r="D580" s="41" t="s">
        <v>765</v>
      </c>
      <c r="E580" s="92" t="s">
        <v>772</v>
      </c>
      <c r="F580" s="92">
        <v>21304321000</v>
      </c>
      <c r="G580" s="91">
        <v>15</v>
      </c>
      <c r="H580" s="53">
        <v>2.58</v>
      </c>
      <c r="I580" s="54"/>
      <c r="J580" s="36">
        <f>G580*H580</f>
        <v>38.7</v>
      </c>
      <c r="K580" s="10">
        <v>1</v>
      </c>
      <c r="L580" s="54">
        <f>K580*H580</f>
        <v>2.58</v>
      </c>
      <c r="M580" s="20" t="s">
        <v>583</v>
      </c>
      <c r="N580" s="55"/>
      <c r="O580" s="55"/>
      <c r="P580" s="55"/>
      <c r="Q580" s="55"/>
      <c r="R580" s="55"/>
      <c r="S580" s="55"/>
    </row>
    <row r="581" spans="1:19" s="49" customFormat="1" ht="31.5">
      <c r="A581" s="22">
        <v>22</v>
      </c>
      <c r="B581" s="24" t="s">
        <v>773</v>
      </c>
      <c r="C581" s="1"/>
      <c r="D581" s="14"/>
      <c r="E581" s="17"/>
      <c r="F581" s="17"/>
      <c r="G581" s="10"/>
      <c r="H581" s="23"/>
      <c r="I581" s="23"/>
      <c r="J581" s="23"/>
      <c r="K581" s="23"/>
      <c r="L581" s="23"/>
      <c r="M581" s="23"/>
      <c r="N581" s="18"/>
      <c r="O581" s="18"/>
      <c r="P581" s="18"/>
      <c r="Q581" s="18"/>
      <c r="R581" s="18"/>
      <c r="S581" s="18"/>
    </row>
    <row r="582" spans="1:19" s="49" customFormat="1" ht="15.75">
      <c r="A582" s="22">
        <v>22</v>
      </c>
      <c r="B582" s="24" t="s">
        <v>400</v>
      </c>
      <c r="C582" s="1"/>
      <c r="D582" s="23"/>
      <c r="E582" s="23"/>
      <c r="F582" s="23"/>
      <c r="G582" s="10"/>
      <c r="H582" s="35"/>
      <c r="I582" s="108"/>
      <c r="J582" s="108">
        <f>SUM(I584:I586)</f>
        <v>915.92</v>
      </c>
      <c r="K582" s="23"/>
      <c r="L582" s="36"/>
      <c r="M582" s="20" t="s">
        <v>583</v>
      </c>
      <c r="N582" s="18"/>
      <c r="O582" s="18"/>
      <c r="P582" s="18"/>
      <c r="Q582" s="18"/>
      <c r="R582" s="18"/>
      <c r="S582" s="18"/>
    </row>
    <row r="583" spans="1:19" s="49" customFormat="1" ht="15.75">
      <c r="A583" s="25">
        <v>22.1</v>
      </c>
      <c r="B583" s="2" t="s">
        <v>774</v>
      </c>
      <c r="C583" s="5" t="s">
        <v>771</v>
      </c>
      <c r="D583" s="14"/>
      <c r="E583" s="17"/>
      <c r="F583" s="17"/>
      <c r="G583" s="91">
        <v>10</v>
      </c>
      <c r="H583" s="23"/>
      <c r="I583" s="23"/>
      <c r="J583" s="23"/>
      <c r="K583" s="23"/>
      <c r="L583" s="23"/>
      <c r="M583" s="23"/>
      <c r="N583" s="18"/>
      <c r="O583" s="18"/>
      <c r="P583" s="18"/>
      <c r="Q583" s="18"/>
      <c r="R583" s="18"/>
      <c r="S583" s="18"/>
    </row>
    <row r="584" spans="1:115" s="19" customFormat="1" ht="63">
      <c r="A584" s="25">
        <v>22.1</v>
      </c>
      <c r="B584" s="2" t="s">
        <v>400</v>
      </c>
      <c r="C584" s="5" t="s">
        <v>771</v>
      </c>
      <c r="D584" s="10" t="s">
        <v>632</v>
      </c>
      <c r="E584" s="9" t="s">
        <v>775</v>
      </c>
      <c r="F584" s="10" t="s">
        <v>776</v>
      </c>
      <c r="G584" s="91">
        <v>10</v>
      </c>
      <c r="H584" s="53">
        <v>19.24</v>
      </c>
      <c r="I584" s="120">
        <f>G584*H584</f>
        <v>192.39999999999998</v>
      </c>
      <c r="J584" s="108"/>
      <c r="K584" s="10">
        <v>2</v>
      </c>
      <c r="L584" s="54">
        <f>K584*H584</f>
        <v>38.48</v>
      </c>
      <c r="M584" s="10"/>
      <c r="N584" s="55"/>
      <c r="O584" s="55"/>
      <c r="P584" s="55"/>
      <c r="Q584" s="55"/>
      <c r="R584" s="55"/>
      <c r="S584" s="55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  <c r="CZ584" s="49"/>
      <c r="DA584" s="49"/>
      <c r="DB584" s="49"/>
      <c r="DC584" s="49"/>
      <c r="DD584" s="49"/>
      <c r="DE584" s="49"/>
      <c r="DF584" s="49"/>
      <c r="DG584" s="49"/>
      <c r="DH584" s="49"/>
      <c r="DI584" s="49"/>
      <c r="DJ584" s="49"/>
      <c r="DK584" s="49"/>
    </row>
    <row r="585" spans="1:19" s="49" customFormat="1" ht="15.75">
      <c r="A585" s="25">
        <v>22.2</v>
      </c>
      <c r="B585" s="2" t="s">
        <v>777</v>
      </c>
      <c r="C585" s="5" t="s">
        <v>771</v>
      </c>
      <c r="D585" s="14"/>
      <c r="E585" s="17"/>
      <c r="F585" s="17"/>
      <c r="G585" s="91">
        <v>16</v>
      </c>
      <c r="H585" s="23"/>
      <c r="I585" s="23"/>
      <c r="J585" s="23"/>
      <c r="K585" s="23"/>
      <c r="L585" s="23"/>
      <c r="M585" s="23"/>
      <c r="N585" s="18"/>
      <c r="O585" s="18"/>
      <c r="P585" s="18"/>
      <c r="Q585" s="18"/>
      <c r="R585" s="18"/>
      <c r="S585" s="18"/>
    </row>
    <row r="586" spans="1:19" s="49" customFormat="1" ht="63">
      <c r="A586" s="25">
        <v>22.2</v>
      </c>
      <c r="B586" s="2" t="s">
        <v>400</v>
      </c>
      <c r="C586" s="5" t="s">
        <v>771</v>
      </c>
      <c r="D586" s="10" t="s">
        <v>632</v>
      </c>
      <c r="E586" s="9" t="s">
        <v>775</v>
      </c>
      <c r="F586" s="10">
        <v>1217</v>
      </c>
      <c r="G586" s="91">
        <v>16</v>
      </c>
      <c r="H586" s="53">
        <v>45.22</v>
      </c>
      <c r="I586" s="120">
        <f>G586*H586</f>
        <v>723.52</v>
      </c>
      <c r="J586" s="108"/>
      <c r="K586" s="10">
        <v>2</v>
      </c>
      <c r="L586" s="54">
        <f>K586*H586</f>
        <v>90.44</v>
      </c>
      <c r="M586" s="10"/>
      <c r="N586" s="55"/>
      <c r="O586" s="55"/>
      <c r="P586" s="55"/>
      <c r="Q586" s="55"/>
      <c r="R586" s="55"/>
      <c r="S586" s="55"/>
    </row>
    <row r="587" spans="1:19" s="49" customFormat="1" ht="15.75">
      <c r="A587" s="22">
        <v>23</v>
      </c>
      <c r="B587" s="24" t="s">
        <v>778</v>
      </c>
      <c r="C587" s="1"/>
      <c r="D587" s="14"/>
      <c r="E587" s="17"/>
      <c r="F587" s="17"/>
      <c r="G587" s="10"/>
      <c r="H587" s="23"/>
      <c r="I587" s="23"/>
      <c r="J587" s="23"/>
      <c r="K587" s="23"/>
      <c r="L587" s="23"/>
      <c r="M587" s="23"/>
      <c r="N587" s="18"/>
      <c r="O587" s="18"/>
      <c r="P587" s="18"/>
      <c r="Q587" s="18"/>
      <c r="R587" s="18"/>
      <c r="S587" s="18"/>
    </row>
    <row r="588" spans="1:19" s="49" customFormat="1" ht="15.75">
      <c r="A588" s="22">
        <v>23</v>
      </c>
      <c r="B588" s="24" t="s">
        <v>235</v>
      </c>
      <c r="C588" s="1"/>
      <c r="D588" s="1"/>
      <c r="E588" s="46"/>
      <c r="F588" s="47"/>
      <c r="G588" s="5"/>
      <c r="H588" s="1"/>
      <c r="I588" s="61"/>
      <c r="J588" s="61">
        <f>SUM(I591+I594+I597+I600+I603+I606+I609+I612)</f>
        <v>9339</v>
      </c>
      <c r="K588" s="1"/>
      <c r="L588" s="61"/>
      <c r="M588" s="20" t="s">
        <v>583</v>
      </c>
      <c r="N588" s="18"/>
      <c r="O588" s="18"/>
      <c r="P588" s="18"/>
      <c r="Q588" s="18"/>
      <c r="R588" s="18"/>
      <c r="S588" s="18"/>
    </row>
    <row r="589" spans="1:19" s="49" customFormat="1" ht="15.75">
      <c r="A589" s="22">
        <v>23</v>
      </c>
      <c r="B589" s="24" t="s">
        <v>400</v>
      </c>
      <c r="C589" s="1"/>
      <c r="D589" s="23"/>
      <c r="E589" s="23"/>
      <c r="F589" s="23"/>
      <c r="G589" s="10"/>
      <c r="H589" s="35"/>
      <c r="I589" s="108"/>
      <c r="J589" s="108">
        <f>SUM(I592+I595+I598+I601+I604+I607+I610+I613)</f>
        <v>15342.95</v>
      </c>
      <c r="K589" s="23"/>
      <c r="L589" s="36"/>
      <c r="M589" s="10" t="s">
        <v>585</v>
      </c>
      <c r="N589" s="18"/>
      <c r="O589" s="18"/>
      <c r="P589" s="18"/>
      <c r="Q589" s="18"/>
      <c r="R589" s="18"/>
      <c r="S589" s="18"/>
    </row>
    <row r="590" spans="1:115" s="49" customFormat="1" ht="15.75">
      <c r="A590" s="25">
        <v>23.1</v>
      </c>
      <c r="B590" s="2" t="s">
        <v>779</v>
      </c>
      <c r="C590" s="5" t="s">
        <v>171</v>
      </c>
      <c r="D590" s="14"/>
      <c r="E590" s="17"/>
      <c r="F590" s="17"/>
      <c r="G590" s="91">
        <v>2500</v>
      </c>
      <c r="H590" s="23"/>
      <c r="I590" s="23"/>
      <c r="J590" s="23"/>
      <c r="K590" s="23"/>
      <c r="L590" s="23"/>
      <c r="M590" s="23"/>
      <c r="N590" s="18"/>
      <c r="O590" s="18"/>
      <c r="P590" s="18"/>
      <c r="Q590" s="18"/>
      <c r="R590" s="18"/>
      <c r="S590" s="18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</row>
    <row r="591" spans="1:19" s="49" customFormat="1" ht="78.75">
      <c r="A591" s="25">
        <v>23.1</v>
      </c>
      <c r="B591" s="2" t="s">
        <v>235</v>
      </c>
      <c r="C591" s="5" t="s">
        <v>171</v>
      </c>
      <c r="D591" s="5" t="s">
        <v>627</v>
      </c>
      <c r="E591" s="5" t="s">
        <v>780</v>
      </c>
      <c r="F591" s="5" t="s">
        <v>781</v>
      </c>
      <c r="G591" s="129">
        <v>2500</v>
      </c>
      <c r="H591" s="56">
        <v>0.078</v>
      </c>
      <c r="I591" s="58">
        <f>G591*H591</f>
        <v>195</v>
      </c>
      <c r="J591" s="61"/>
      <c r="K591" s="5" t="s">
        <v>782</v>
      </c>
      <c r="L591" s="58">
        <f>H591*500</f>
        <v>39</v>
      </c>
      <c r="M591" s="10"/>
      <c r="N591" s="55"/>
      <c r="O591" s="55"/>
      <c r="P591" s="55"/>
      <c r="Q591" s="55"/>
      <c r="R591" s="55"/>
      <c r="S591" s="55"/>
    </row>
    <row r="592" spans="1:19" s="49" customFormat="1" ht="63">
      <c r="A592" s="25">
        <v>23.1</v>
      </c>
      <c r="B592" s="2" t="s">
        <v>400</v>
      </c>
      <c r="C592" s="5" t="s">
        <v>171</v>
      </c>
      <c r="D592" s="10" t="s">
        <v>632</v>
      </c>
      <c r="E592" s="9" t="s">
        <v>783</v>
      </c>
      <c r="F592" s="10" t="s">
        <v>784</v>
      </c>
      <c r="G592" s="91">
        <v>2500</v>
      </c>
      <c r="H592" s="53">
        <v>0.1343</v>
      </c>
      <c r="I592" s="120">
        <f>G592*H592</f>
        <v>335.75</v>
      </c>
      <c r="J592" s="108"/>
      <c r="K592" s="10">
        <v>500</v>
      </c>
      <c r="L592" s="54">
        <f>K592*H592</f>
        <v>67.15</v>
      </c>
      <c r="M592" s="10"/>
      <c r="N592" s="55"/>
      <c r="O592" s="55"/>
      <c r="P592" s="55"/>
      <c r="Q592" s="55"/>
      <c r="R592" s="55"/>
      <c r="S592" s="55"/>
    </row>
    <row r="593" spans="1:19" s="49" customFormat="1" ht="15.75">
      <c r="A593" s="25">
        <v>23.2</v>
      </c>
      <c r="B593" s="2" t="s">
        <v>785</v>
      </c>
      <c r="C593" s="5" t="s">
        <v>171</v>
      </c>
      <c r="D593" s="14"/>
      <c r="E593" s="17"/>
      <c r="F593" s="17"/>
      <c r="G593" s="91">
        <v>23000</v>
      </c>
      <c r="H593" s="23"/>
      <c r="I593" s="23"/>
      <c r="J593" s="23"/>
      <c r="K593" s="23"/>
      <c r="L593" s="23"/>
      <c r="M593" s="23"/>
      <c r="N593" s="18"/>
      <c r="O593" s="18"/>
      <c r="P593" s="18"/>
      <c r="Q593" s="18"/>
      <c r="R593" s="18"/>
      <c r="S593" s="18"/>
    </row>
    <row r="594" spans="1:115" s="19" customFormat="1" ht="78.75">
      <c r="A594" s="25">
        <v>23.2</v>
      </c>
      <c r="B594" s="2" t="s">
        <v>235</v>
      </c>
      <c r="C594" s="5" t="s">
        <v>171</v>
      </c>
      <c r="D594" s="5" t="s">
        <v>627</v>
      </c>
      <c r="E594" s="5" t="s">
        <v>786</v>
      </c>
      <c r="F594" s="5" t="s">
        <v>787</v>
      </c>
      <c r="G594" s="129">
        <v>23000</v>
      </c>
      <c r="H594" s="56">
        <v>0.112</v>
      </c>
      <c r="I594" s="58">
        <f>G594*H594</f>
        <v>2576</v>
      </c>
      <c r="J594" s="61"/>
      <c r="K594" s="5" t="s">
        <v>782</v>
      </c>
      <c r="L594" s="58">
        <f>H594*500</f>
        <v>56</v>
      </c>
      <c r="M594" s="10"/>
      <c r="N594" s="55"/>
      <c r="O594" s="55"/>
      <c r="P594" s="55"/>
      <c r="Q594" s="55"/>
      <c r="R594" s="55"/>
      <c r="S594" s="55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</row>
    <row r="595" spans="1:19" s="49" customFormat="1" ht="63">
      <c r="A595" s="25">
        <v>23.2</v>
      </c>
      <c r="B595" s="2" t="s">
        <v>400</v>
      </c>
      <c r="C595" s="5" t="s">
        <v>171</v>
      </c>
      <c r="D595" s="10" t="s">
        <v>632</v>
      </c>
      <c r="E595" s="9" t="s">
        <v>783</v>
      </c>
      <c r="F595" s="10" t="s">
        <v>788</v>
      </c>
      <c r="G595" s="91">
        <v>23000</v>
      </c>
      <c r="H595" s="53">
        <v>0.1942</v>
      </c>
      <c r="I595" s="120">
        <f>G595*H595</f>
        <v>4466.6</v>
      </c>
      <c r="J595" s="108"/>
      <c r="K595" s="10">
        <v>500</v>
      </c>
      <c r="L595" s="54">
        <f>K595*H595</f>
        <v>97.10000000000001</v>
      </c>
      <c r="M595" s="10"/>
      <c r="N595" s="55"/>
      <c r="O595" s="55"/>
      <c r="P595" s="55"/>
      <c r="Q595" s="55"/>
      <c r="R595" s="55"/>
      <c r="S595" s="55"/>
    </row>
    <row r="596" spans="1:19" s="49" customFormat="1" ht="15.75">
      <c r="A596" s="25">
        <v>23.3</v>
      </c>
      <c r="B596" s="2" t="s">
        <v>789</v>
      </c>
      <c r="C596" s="5" t="s">
        <v>171</v>
      </c>
      <c r="D596" s="14"/>
      <c r="E596" s="17"/>
      <c r="F596" s="17"/>
      <c r="G596" s="91">
        <v>8000</v>
      </c>
      <c r="H596" s="23"/>
      <c r="I596" s="23"/>
      <c r="J596" s="23"/>
      <c r="K596" s="23"/>
      <c r="L596" s="23"/>
      <c r="M596" s="23"/>
      <c r="N596" s="18"/>
      <c r="O596" s="18"/>
      <c r="P596" s="18"/>
      <c r="Q596" s="18"/>
      <c r="R596" s="18"/>
      <c r="S596" s="18"/>
    </row>
    <row r="597" spans="1:19" s="49" customFormat="1" ht="78.75">
      <c r="A597" s="25">
        <v>23.3</v>
      </c>
      <c r="B597" s="2" t="s">
        <v>235</v>
      </c>
      <c r="C597" s="5" t="s">
        <v>171</v>
      </c>
      <c r="D597" s="5" t="s">
        <v>627</v>
      </c>
      <c r="E597" s="5" t="s">
        <v>790</v>
      </c>
      <c r="F597" s="5" t="s">
        <v>791</v>
      </c>
      <c r="G597" s="129">
        <v>8000</v>
      </c>
      <c r="H597" s="56">
        <v>0.166</v>
      </c>
      <c r="I597" s="58">
        <f>G597*H597</f>
        <v>1328</v>
      </c>
      <c r="J597" s="61"/>
      <c r="K597" s="5" t="s">
        <v>782</v>
      </c>
      <c r="L597" s="58">
        <f>H597*500</f>
        <v>83</v>
      </c>
      <c r="M597" s="10"/>
      <c r="N597" s="55"/>
      <c r="O597" s="55"/>
      <c r="P597" s="55"/>
      <c r="Q597" s="55"/>
      <c r="R597" s="55"/>
      <c r="S597" s="55"/>
    </row>
    <row r="598" spans="1:19" s="49" customFormat="1" ht="63">
      <c r="A598" s="25">
        <v>23.3</v>
      </c>
      <c r="B598" s="2" t="s">
        <v>400</v>
      </c>
      <c r="C598" s="5" t="s">
        <v>171</v>
      </c>
      <c r="D598" s="10" t="s">
        <v>632</v>
      </c>
      <c r="E598" s="9" t="s">
        <v>783</v>
      </c>
      <c r="F598" s="10" t="s">
        <v>792</v>
      </c>
      <c r="G598" s="91">
        <v>8000</v>
      </c>
      <c r="H598" s="53">
        <v>0.28</v>
      </c>
      <c r="I598" s="120">
        <f>G598*H598</f>
        <v>2240</v>
      </c>
      <c r="J598" s="108"/>
      <c r="K598" s="10">
        <v>500</v>
      </c>
      <c r="L598" s="54">
        <f>K598*H598</f>
        <v>140</v>
      </c>
      <c r="M598" s="10"/>
      <c r="N598" s="55"/>
      <c r="O598" s="55"/>
      <c r="P598" s="55"/>
      <c r="Q598" s="55"/>
      <c r="R598" s="55"/>
      <c r="S598" s="55"/>
    </row>
    <row r="599" spans="1:19" s="49" customFormat="1" ht="15.75">
      <c r="A599" s="25">
        <v>23.4</v>
      </c>
      <c r="B599" s="2" t="s">
        <v>793</v>
      </c>
      <c r="C599" s="5" t="s">
        <v>171</v>
      </c>
      <c r="D599" s="14"/>
      <c r="E599" s="17"/>
      <c r="F599" s="17"/>
      <c r="G599" s="91">
        <v>3000</v>
      </c>
      <c r="H599" s="23"/>
      <c r="I599" s="23"/>
      <c r="J599" s="23"/>
      <c r="K599" s="23"/>
      <c r="L599" s="23"/>
      <c r="M599" s="23"/>
      <c r="N599" s="18"/>
      <c r="O599" s="18"/>
      <c r="P599" s="18"/>
      <c r="Q599" s="18"/>
      <c r="R599" s="18"/>
      <c r="S599" s="18"/>
    </row>
    <row r="600" spans="1:115" s="19" customFormat="1" ht="78.75">
      <c r="A600" s="25">
        <v>23.4</v>
      </c>
      <c r="B600" s="2" t="s">
        <v>235</v>
      </c>
      <c r="C600" s="5" t="s">
        <v>171</v>
      </c>
      <c r="D600" s="5" t="s">
        <v>627</v>
      </c>
      <c r="E600" s="5" t="s">
        <v>794</v>
      </c>
      <c r="F600" s="5" t="s">
        <v>795</v>
      </c>
      <c r="G600" s="129">
        <v>3000</v>
      </c>
      <c r="H600" s="56">
        <v>0.26</v>
      </c>
      <c r="I600" s="58">
        <f>G600*H600</f>
        <v>780</v>
      </c>
      <c r="J600" s="61"/>
      <c r="K600" s="5" t="s">
        <v>796</v>
      </c>
      <c r="L600" s="58">
        <f>H600*250</f>
        <v>65</v>
      </c>
      <c r="M600" s="10"/>
      <c r="N600" s="55"/>
      <c r="O600" s="55"/>
      <c r="P600" s="55"/>
      <c r="Q600" s="55"/>
      <c r="R600" s="55"/>
      <c r="S600" s="55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</row>
    <row r="601" spans="1:19" s="49" customFormat="1" ht="63">
      <c r="A601" s="25">
        <v>23.4</v>
      </c>
      <c r="B601" s="2" t="s">
        <v>400</v>
      </c>
      <c r="C601" s="5" t="s">
        <v>171</v>
      </c>
      <c r="D601" s="10" t="s">
        <v>632</v>
      </c>
      <c r="E601" s="9" t="s">
        <v>783</v>
      </c>
      <c r="F601" s="10" t="s">
        <v>797</v>
      </c>
      <c r="G601" s="91">
        <v>3000</v>
      </c>
      <c r="H601" s="53">
        <v>0.44</v>
      </c>
      <c r="I601" s="120">
        <f>G601*H601</f>
        <v>1320</v>
      </c>
      <c r="J601" s="108"/>
      <c r="K601" s="10">
        <v>250</v>
      </c>
      <c r="L601" s="54">
        <f>K601*H601</f>
        <v>110</v>
      </c>
      <c r="M601" s="10"/>
      <c r="N601" s="55"/>
      <c r="O601" s="55"/>
      <c r="P601" s="55"/>
      <c r="Q601" s="55"/>
      <c r="R601" s="55"/>
      <c r="S601" s="55"/>
    </row>
    <row r="602" spans="1:115" s="49" customFormat="1" ht="15.75">
      <c r="A602" s="25">
        <v>23.5</v>
      </c>
      <c r="B602" s="2" t="s">
        <v>798</v>
      </c>
      <c r="C602" s="5" t="s">
        <v>171</v>
      </c>
      <c r="D602" s="14"/>
      <c r="E602" s="17"/>
      <c r="F602" s="17"/>
      <c r="G602" s="91">
        <v>2000</v>
      </c>
      <c r="H602" s="23"/>
      <c r="I602" s="23"/>
      <c r="J602" s="23"/>
      <c r="K602" s="23"/>
      <c r="L602" s="23"/>
      <c r="M602" s="23"/>
      <c r="N602" s="18"/>
      <c r="O602" s="18"/>
      <c r="P602" s="18"/>
      <c r="Q602" s="18"/>
      <c r="R602" s="18"/>
      <c r="S602" s="18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  <c r="DI602" s="81"/>
      <c r="DJ602" s="81"/>
      <c r="DK602" s="81"/>
    </row>
    <row r="603" spans="1:115" s="19" customFormat="1" ht="78.75">
      <c r="A603" s="25">
        <v>23.5</v>
      </c>
      <c r="B603" s="2" t="s">
        <v>235</v>
      </c>
      <c r="C603" s="5" t="s">
        <v>171</v>
      </c>
      <c r="D603" s="5" t="s">
        <v>627</v>
      </c>
      <c r="E603" s="5" t="s">
        <v>799</v>
      </c>
      <c r="F603" s="5" t="s">
        <v>800</v>
      </c>
      <c r="G603" s="129">
        <v>2000</v>
      </c>
      <c r="H603" s="56">
        <v>0.32</v>
      </c>
      <c r="I603" s="58">
        <f>G603*H603</f>
        <v>640</v>
      </c>
      <c r="J603" s="61"/>
      <c r="K603" s="5" t="s">
        <v>796</v>
      </c>
      <c r="L603" s="58">
        <f>H603*250</f>
        <v>80</v>
      </c>
      <c r="M603" s="10"/>
      <c r="N603" s="55"/>
      <c r="O603" s="55"/>
      <c r="P603" s="55"/>
      <c r="Q603" s="55"/>
      <c r="R603" s="55"/>
      <c r="S603" s="55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</row>
    <row r="604" spans="1:19" s="49" customFormat="1" ht="63">
      <c r="A604" s="25">
        <v>23.5</v>
      </c>
      <c r="B604" s="2" t="s">
        <v>400</v>
      </c>
      <c r="C604" s="5" t="s">
        <v>171</v>
      </c>
      <c r="D604" s="10" t="s">
        <v>632</v>
      </c>
      <c r="E604" s="9" t="s">
        <v>783</v>
      </c>
      <c r="F604" s="10" t="s">
        <v>797</v>
      </c>
      <c r="G604" s="91">
        <v>2000</v>
      </c>
      <c r="H604" s="53">
        <v>0.44</v>
      </c>
      <c r="I604" s="120">
        <f>G604*H604</f>
        <v>880</v>
      </c>
      <c r="J604" s="108"/>
      <c r="K604" s="10">
        <v>250</v>
      </c>
      <c r="L604" s="54">
        <f>K604*H604</f>
        <v>110</v>
      </c>
      <c r="M604" s="10"/>
      <c r="N604" s="55"/>
      <c r="O604" s="55"/>
      <c r="P604" s="55"/>
      <c r="Q604" s="55"/>
      <c r="R604" s="55"/>
      <c r="S604" s="55"/>
    </row>
    <row r="605" spans="1:19" s="49" customFormat="1" ht="15.75">
      <c r="A605" s="25">
        <v>23.6</v>
      </c>
      <c r="B605" s="2" t="s">
        <v>801</v>
      </c>
      <c r="C605" s="5" t="s">
        <v>171</v>
      </c>
      <c r="D605" s="14"/>
      <c r="E605" s="17"/>
      <c r="F605" s="17"/>
      <c r="G605" s="91">
        <v>4000</v>
      </c>
      <c r="H605" s="23"/>
      <c r="I605" s="23"/>
      <c r="J605" s="23"/>
      <c r="K605" s="23"/>
      <c r="L605" s="23"/>
      <c r="M605" s="23"/>
      <c r="N605" s="18"/>
      <c r="O605" s="18"/>
      <c r="P605" s="18"/>
      <c r="Q605" s="18"/>
      <c r="R605" s="18"/>
      <c r="S605" s="18"/>
    </row>
    <row r="606" spans="1:19" s="49" customFormat="1" ht="78.75">
      <c r="A606" s="25">
        <v>23.6</v>
      </c>
      <c r="B606" s="2" t="s">
        <v>235</v>
      </c>
      <c r="C606" s="5" t="s">
        <v>171</v>
      </c>
      <c r="D606" s="5" t="s">
        <v>627</v>
      </c>
      <c r="E606" s="5" t="s">
        <v>802</v>
      </c>
      <c r="F606" s="5" t="s">
        <v>803</v>
      </c>
      <c r="G606" s="129">
        <v>4000</v>
      </c>
      <c r="H606" s="56">
        <v>0.372</v>
      </c>
      <c r="I606" s="58">
        <f>G606*H606</f>
        <v>1488</v>
      </c>
      <c r="J606" s="61"/>
      <c r="K606" s="5" t="s">
        <v>796</v>
      </c>
      <c r="L606" s="58">
        <f>H606*250</f>
        <v>93</v>
      </c>
      <c r="M606" s="10"/>
      <c r="N606" s="55"/>
      <c r="O606" s="55"/>
      <c r="P606" s="55"/>
      <c r="Q606" s="55"/>
      <c r="R606" s="55"/>
      <c r="S606" s="55"/>
    </row>
    <row r="607" spans="1:19" s="49" customFormat="1" ht="63">
      <c r="A607" s="25">
        <v>23.6</v>
      </c>
      <c r="B607" s="2" t="s">
        <v>400</v>
      </c>
      <c r="C607" s="5" t="s">
        <v>171</v>
      </c>
      <c r="D607" s="10" t="s">
        <v>632</v>
      </c>
      <c r="E607" s="9" t="s">
        <v>783</v>
      </c>
      <c r="F607" s="10" t="s">
        <v>804</v>
      </c>
      <c r="G607" s="91">
        <v>4000</v>
      </c>
      <c r="H607" s="53">
        <v>0.5914</v>
      </c>
      <c r="I607" s="120">
        <f>G607*H607</f>
        <v>2365.6000000000004</v>
      </c>
      <c r="J607" s="108"/>
      <c r="K607" s="10">
        <v>250</v>
      </c>
      <c r="L607" s="54">
        <f>K607*H607</f>
        <v>147.85000000000002</v>
      </c>
      <c r="M607" s="10"/>
      <c r="N607" s="55"/>
      <c r="O607" s="55"/>
      <c r="P607" s="55"/>
      <c r="Q607" s="55"/>
      <c r="R607" s="55"/>
      <c r="S607" s="55"/>
    </row>
    <row r="608" spans="1:19" s="49" customFormat="1" ht="15.75">
      <c r="A608" s="25">
        <v>23.7</v>
      </c>
      <c r="B608" s="2" t="s">
        <v>805</v>
      </c>
      <c r="C608" s="5" t="s">
        <v>171</v>
      </c>
      <c r="D608" s="14"/>
      <c r="E608" s="17"/>
      <c r="F608" s="17"/>
      <c r="G608" s="91">
        <v>4000</v>
      </c>
      <c r="H608" s="23"/>
      <c r="I608" s="23"/>
      <c r="J608" s="23"/>
      <c r="K608" s="23"/>
      <c r="L608" s="23"/>
      <c r="M608" s="23"/>
      <c r="N608" s="18"/>
      <c r="O608" s="18"/>
      <c r="P608" s="18"/>
      <c r="Q608" s="18"/>
      <c r="R608" s="18"/>
      <c r="S608" s="18"/>
    </row>
    <row r="609" spans="1:115" s="49" customFormat="1" ht="78.75">
      <c r="A609" s="25">
        <v>23.7</v>
      </c>
      <c r="B609" s="2" t="s">
        <v>235</v>
      </c>
      <c r="C609" s="5" t="s">
        <v>171</v>
      </c>
      <c r="D609" s="5" t="s">
        <v>627</v>
      </c>
      <c r="E609" s="5" t="s">
        <v>806</v>
      </c>
      <c r="F609" s="5" t="s">
        <v>807</v>
      </c>
      <c r="G609" s="129">
        <v>4000</v>
      </c>
      <c r="H609" s="56">
        <v>0.46</v>
      </c>
      <c r="I609" s="58">
        <f>G609*H609</f>
        <v>1840</v>
      </c>
      <c r="J609" s="61"/>
      <c r="K609" s="5" t="s">
        <v>796</v>
      </c>
      <c r="L609" s="58">
        <f>H609*250</f>
        <v>115</v>
      </c>
      <c r="M609" s="10"/>
      <c r="N609" s="55"/>
      <c r="O609" s="55"/>
      <c r="P609" s="55"/>
      <c r="Q609" s="55"/>
      <c r="R609" s="55"/>
      <c r="S609" s="55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</row>
    <row r="610" spans="1:19" s="49" customFormat="1" ht="63">
      <c r="A610" s="25">
        <v>23.7</v>
      </c>
      <c r="B610" s="2" t="s">
        <v>400</v>
      </c>
      <c r="C610" s="5" t="s">
        <v>171</v>
      </c>
      <c r="D610" s="10" t="s">
        <v>632</v>
      </c>
      <c r="E610" s="9" t="s">
        <v>783</v>
      </c>
      <c r="F610" s="10" t="s">
        <v>808</v>
      </c>
      <c r="G610" s="91">
        <v>4000</v>
      </c>
      <c r="H610" s="53">
        <v>0.72</v>
      </c>
      <c r="I610" s="120">
        <f>G610*H610</f>
        <v>2880</v>
      </c>
      <c r="J610" s="108"/>
      <c r="K610" s="10">
        <v>250</v>
      </c>
      <c r="L610" s="54">
        <f>K610*H610</f>
        <v>180</v>
      </c>
      <c r="M610" s="10"/>
      <c r="N610" s="55"/>
      <c r="O610" s="55"/>
      <c r="P610" s="55"/>
      <c r="Q610" s="55"/>
      <c r="R610" s="55"/>
      <c r="S610" s="55"/>
    </row>
    <row r="611" spans="1:19" s="49" customFormat="1" ht="15.75">
      <c r="A611" s="25">
        <v>23.8</v>
      </c>
      <c r="B611" s="2" t="s">
        <v>809</v>
      </c>
      <c r="C611" s="5" t="s">
        <v>171</v>
      </c>
      <c r="D611" s="14"/>
      <c r="E611" s="17"/>
      <c r="F611" s="17"/>
      <c r="G611" s="91">
        <v>750</v>
      </c>
      <c r="H611" s="23"/>
      <c r="I611" s="23"/>
      <c r="J611" s="23"/>
      <c r="K611" s="23"/>
      <c r="L611" s="23"/>
      <c r="M611" s="23"/>
      <c r="N611" s="18"/>
      <c r="O611" s="18"/>
      <c r="P611" s="18"/>
      <c r="Q611" s="18"/>
      <c r="R611" s="18"/>
      <c r="S611" s="18"/>
    </row>
    <row r="612" spans="1:19" s="49" customFormat="1" ht="94.5">
      <c r="A612" s="25">
        <v>23.8</v>
      </c>
      <c r="B612" s="2" t="s">
        <v>235</v>
      </c>
      <c r="C612" s="5" t="s">
        <v>171</v>
      </c>
      <c r="D612" s="5" t="s">
        <v>627</v>
      </c>
      <c r="E612" s="5" t="s">
        <v>810</v>
      </c>
      <c r="F612" s="5" t="s">
        <v>811</v>
      </c>
      <c r="G612" s="129">
        <v>750</v>
      </c>
      <c r="H612" s="56">
        <v>0.656</v>
      </c>
      <c r="I612" s="58">
        <f>G612*H612</f>
        <v>492</v>
      </c>
      <c r="J612" s="61"/>
      <c r="K612" s="5" t="s">
        <v>812</v>
      </c>
      <c r="L612" s="58">
        <f>H612*125</f>
        <v>82</v>
      </c>
      <c r="M612" s="10"/>
      <c r="N612" s="55"/>
      <c r="O612" s="55"/>
      <c r="P612" s="55"/>
      <c r="Q612" s="55"/>
      <c r="R612" s="55"/>
      <c r="S612" s="55"/>
    </row>
    <row r="613" spans="1:115" s="101" customFormat="1" ht="63">
      <c r="A613" s="25">
        <v>23.8</v>
      </c>
      <c r="B613" s="2" t="s">
        <v>400</v>
      </c>
      <c r="C613" s="5" t="s">
        <v>171</v>
      </c>
      <c r="D613" s="10" t="s">
        <v>632</v>
      </c>
      <c r="E613" s="9" t="s">
        <v>783</v>
      </c>
      <c r="F613" s="10" t="s">
        <v>813</v>
      </c>
      <c r="G613" s="91">
        <v>750</v>
      </c>
      <c r="H613" s="53">
        <v>1.14</v>
      </c>
      <c r="I613" s="120">
        <f>G613*H613</f>
        <v>854.9999999999999</v>
      </c>
      <c r="J613" s="108"/>
      <c r="K613" s="10">
        <v>100</v>
      </c>
      <c r="L613" s="54">
        <f>K613*H613</f>
        <v>113.99999999999999</v>
      </c>
      <c r="M613" s="10"/>
      <c r="N613" s="55"/>
      <c r="O613" s="55"/>
      <c r="P613" s="55"/>
      <c r="Q613" s="55"/>
      <c r="R613" s="55"/>
      <c r="S613" s="55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</row>
    <row r="614" spans="1:115" s="101" customFormat="1" ht="15.75">
      <c r="A614" s="22">
        <v>24</v>
      </c>
      <c r="B614" s="24" t="s">
        <v>814</v>
      </c>
      <c r="C614" s="1"/>
      <c r="D614" s="14"/>
      <c r="E614" s="17"/>
      <c r="F614" s="17"/>
      <c r="G614" s="10"/>
      <c r="H614" s="23"/>
      <c r="I614" s="23"/>
      <c r="J614" s="23"/>
      <c r="K614" s="23"/>
      <c r="L614" s="23"/>
      <c r="M614" s="23"/>
      <c r="N614" s="18"/>
      <c r="O614" s="18"/>
      <c r="P614" s="18"/>
      <c r="Q614" s="18"/>
      <c r="R614" s="18"/>
      <c r="S614" s="18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  <c r="CZ614" s="49"/>
      <c r="DA614" s="49"/>
      <c r="DB614" s="49"/>
      <c r="DC614" s="49"/>
      <c r="DD614" s="49"/>
      <c r="DE614" s="49"/>
      <c r="DF614" s="49"/>
      <c r="DG614" s="49"/>
      <c r="DH614" s="49"/>
      <c r="DI614" s="49"/>
      <c r="DJ614" s="49"/>
      <c r="DK614" s="49"/>
    </row>
    <row r="615" spans="1:115" s="101" customFormat="1" ht="15.75">
      <c r="A615" s="22">
        <v>24</v>
      </c>
      <c r="B615" s="24" t="s">
        <v>475</v>
      </c>
      <c r="C615" s="1"/>
      <c r="D615" s="14"/>
      <c r="E615" s="17"/>
      <c r="F615" s="17"/>
      <c r="G615" s="10"/>
      <c r="H615" s="23"/>
      <c r="I615" s="36"/>
      <c r="J615" s="36">
        <f>SUM(I617:I621)</f>
        <v>5627.8</v>
      </c>
      <c r="K615" s="23"/>
      <c r="L615" s="36"/>
      <c r="M615" s="20" t="s">
        <v>583</v>
      </c>
      <c r="N615" s="18"/>
      <c r="O615" s="18"/>
      <c r="P615" s="18"/>
      <c r="Q615" s="18"/>
      <c r="R615" s="18"/>
      <c r="S615" s="18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</row>
    <row r="616" spans="1:115" s="101" customFormat="1" ht="15.75">
      <c r="A616" s="25">
        <v>24.1</v>
      </c>
      <c r="B616" s="2" t="s">
        <v>815</v>
      </c>
      <c r="C616" s="5" t="s">
        <v>171</v>
      </c>
      <c r="D616" s="14"/>
      <c r="E616" s="17"/>
      <c r="F616" s="17"/>
      <c r="G616" s="10">
        <v>30</v>
      </c>
      <c r="H616" s="23"/>
      <c r="I616" s="23"/>
      <c r="J616" s="23"/>
      <c r="K616" s="23"/>
      <c r="L616" s="23"/>
      <c r="M616" s="23"/>
      <c r="N616" s="18"/>
      <c r="O616" s="18"/>
      <c r="P616" s="18"/>
      <c r="Q616" s="18"/>
      <c r="R616" s="18"/>
      <c r="S616" s="18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</row>
    <row r="617" spans="1:115" s="101" customFormat="1" ht="78.75">
      <c r="A617" s="25">
        <v>24.1</v>
      </c>
      <c r="B617" s="2" t="s">
        <v>475</v>
      </c>
      <c r="C617" s="5" t="s">
        <v>171</v>
      </c>
      <c r="D617" s="41" t="s">
        <v>499</v>
      </c>
      <c r="E617" s="92" t="s">
        <v>816</v>
      </c>
      <c r="F617" s="92" t="s">
        <v>817</v>
      </c>
      <c r="G617" s="10">
        <v>30</v>
      </c>
      <c r="H617" s="56">
        <v>40.8</v>
      </c>
      <c r="I617" s="54">
        <f>G617*H617</f>
        <v>1224</v>
      </c>
      <c r="J617" s="36"/>
      <c r="K617" s="10">
        <v>10</v>
      </c>
      <c r="L617" s="54">
        <f>K617*H617</f>
        <v>408</v>
      </c>
      <c r="M617" s="10"/>
      <c r="N617" s="55"/>
      <c r="O617" s="55"/>
      <c r="P617" s="55"/>
      <c r="Q617" s="55"/>
      <c r="R617" s="55"/>
      <c r="S617" s="55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</row>
    <row r="618" spans="1:115" s="101" customFormat="1" ht="15.75">
      <c r="A618" s="25">
        <v>24.2</v>
      </c>
      <c r="B618" s="2" t="s">
        <v>818</v>
      </c>
      <c r="C618" s="5" t="s">
        <v>171</v>
      </c>
      <c r="D618" s="14"/>
      <c r="E618" s="17"/>
      <c r="F618" s="17"/>
      <c r="G618" s="10">
        <v>50</v>
      </c>
      <c r="H618" s="23"/>
      <c r="I618" s="23"/>
      <c r="J618" s="23"/>
      <c r="K618" s="23"/>
      <c r="L618" s="23"/>
      <c r="M618" s="23"/>
      <c r="N618" s="18"/>
      <c r="O618" s="18"/>
      <c r="P618" s="18"/>
      <c r="Q618" s="18"/>
      <c r="R618" s="18"/>
      <c r="S618" s="18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  <c r="CZ618" s="49"/>
      <c r="DA618" s="49"/>
      <c r="DB618" s="49"/>
      <c r="DC618" s="49"/>
      <c r="DD618" s="49"/>
      <c r="DE618" s="49"/>
      <c r="DF618" s="49"/>
      <c r="DG618" s="49"/>
      <c r="DH618" s="49"/>
      <c r="DI618" s="49"/>
      <c r="DJ618" s="49"/>
      <c r="DK618" s="49"/>
    </row>
    <row r="619" spans="1:19" s="49" customFormat="1" ht="47.25">
      <c r="A619" s="25">
        <v>24.2</v>
      </c>
      <c r="B619" s="2" t="s">
        <v>475</v>
      </c>
      <c r="C619" s="5" t="s">
        <v>171</v>
      </c>
      <c r="D619" s="41" t="s">
        <v>499</v>
      </c>
      <c r="E619" s="92" t="s">
        <v>819</v>
      </c>
      <c r="F619" s="92" t="s">
        <v>820</v>
      </c>
      <c r="G619" s="10">
        <v>50</v>
      </c>
      <c r="H619" s="56">
        <v>54.41</v>
      </c>
      <c r="I619" s="54">
        <f>G619*H619</f>
        <v>2720.5</v>
      </c>
      <c r="J619" s="36"/>
      <c r="K619" s="10">
        <v>10</v>
      </c>
      <c r="L619" s="54">
        <f>K619*H619</f>
        <v>544.0999999999999</v>
      </c>
      <c r="M619" s="10"/>
      <c r="N619" s="55"/>
      <c r="O619" s="55"/>
      <c r="P619" s="55"/>
      <c r="Q619" s="55"/>
      <c r="R619" s="55"/>
      <c r="S619" s="55"/>
    </row>
    <row r="620" spans="1:19" s="49" customFormat="1" ht="15.75">
      <c r="A620" s="25">
        <v>24.3</v>
      </c>
      <c r="B620" s="2" t="s">
        <v>821</v>
      </c>
      <c r="C620" s="5" t="s">
        <v>171</v>
      </c>
      <c r="D620" s="14"/>
      <c r="E620" s="17"/>
      <c r="F620" s="17"/>
      <c r="G620" s="10">
        <v>30</v>
      </c>
      <c r="H620" s="23"/>
      <c r="I620" s="23"/>
      <c r="J620" s="23"/>
      <c r="K620" s="23"/>
      <c r="L620" s="23"/>
      <c r="M620" s="23"/>
      <c r="N620" s="18"/>
      <c r="O620" s="18"/>
      <c r="P620" s="18"/>
      <c r="Q620" s="18"/>
      <c r="R620" s="18"/>
      <c r="S620" s="18"/>
    </row>
    <row r="621" spans="1:115" s="19" customFormat="1" ht="63">
      <c r="A621" s="25">
        <v>24.3</v>
      </c>
      <c r="B621" s="2" t="s">
        <v>475</v>
      </c>
      <c r="C621" s="5" t="s">
        <v>171</v>
      </c>
      <c r="D621" s="41" t="s">
        <v>499</v>
      </c>
      <c r="E621" s="92" t="s">
        <v>822</v>
      </c>
      <c r="F621" s="92" t="s">
        <v>823</v>
      </c>
      <c r="G621" s="10">
        <v>30</v>
      </c>
      <c r="H621" s="56">
        <v>56.11</v>
      </c>
      <c r="I621" s="54">
        <f>G621*H621</f>
        <v>1683.3</v>
      </c>
      <c r="J621" s="36"/>
      <c r="K621" s="10">
        <v>2</v>
      </c>
      <c r="L621" s="54">
        <f>K621*H621</f>
        <v>112.22</v>
      </c>
      <c r="M621" s="10"/>
      <c r="N621" s="55"/>
      <c r="O621" s="55"/>
      <c r="P621" s="55"/>
      <c r="Q621" s="55"/>
      <c r="R621" s="55"/>
      <c r="S621" s="55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</row>
    <row r="622" spans="1:19" s="49" customFormat="1" ht="15.75">
      <c r="A622" s="22">
        <v>25</v>
      </c>
      <c r="B622" s="24" t="s">
        <v>824</v>
      </c>
      <c r="C622" s="1" t="s">
        <v>171</v>
      </c>
      <c r="D622" s="14"/>
      <c r="E622" s="17"/>
      <c r="F622" s="17"/>
      <c r="G622" s="10">
        <v>70</v>
      </c>
      <c r="H622" s="23"/>
      <c r="I622" s="23"/>
      <c r="J622" s="23"/>
      <c r="K622" s="23"/>
      <c r="L622" s="23"/>
      <c r="M622" s="23"/>
      <c r="N622" s="18"/>
      <c r="O622" s="18"/>
      <c r="P622" s="18"/>
      <c r="Q622" s="18"/>
      <c r="R622" s="18"/>
      <c r="S622" s="18"/>
    </row>
    <row r="623" spans="1:19" s="49" customFormat="1" ht="31.5">
      <c r="A623" s="25">
        <v>25</v>
      </c>
      <c r="B623" s="2" t="s">
        <v>475</v>
      </c>
      <c r="C623" s="5" t="s">
        <v>171</v>
      </c>
      <c r="D623" s="41" t="s">
        <v>499</v>
      </c>
      <c r="E623" s="92" t="s">
        <v>825</v>
      </c>
      <c r="F623" s="92" t="s">
        <v>826</v>
      </c>
      <c r="G623" s="10">
        <v>70</v>
      </c>
      <c r="H623" s="56">
        <v>128.47</v>
      </c>
      <c r="I623" s="54"/>
      <c r="J623" s="36">
        <f>G623*H623</f>
        <v>8992.9</v>
      </c>
      <c r="K623" s="10">
        <v>1</v>
      </c>
      <c r="L623" s="54">
        <f>K623*H623</f>
        <v>128.47</v>
      </c>
      <c r="M623" s="20" t="s">
        <v>583</v>
      </c>
      <c r="N623" s="55"/>
      <c r="O623" s="55"/>
      <c r="P623" s="55"/>
      <c r="Q623" s="55"/>
      <c r="R623" s="55"/>
      <c r="S623" s="55"/>
    </row>
    <row r="624" spans="1:19" s="49" customFormat="1" ht="15.75">
      <c r="A624" s="22">
        <v>26</v>
      </c>
      <c r="B624" s="24" t="s">
        <v>827</v>
      </c>
      <c r="C624" s="1" t="s">
        <v>171</v>
      </c>
      <c r="D624" s="14"/>
      <c r="E624" s="17"/>
      <c r="F624" s="17"/>
      <c r="G624" s="10">
        <v>100</v>
      </c>
      <c r="H624" s="23"/>
      <c r="I624" s="23"/>
      <c r="J624" s="23"/>
      <c r="K624" s="23"/>
      <c r="L624" s="23"/>
      <c r="M624" s="23"/>
      <c r="N624" s="18"/>
      <c r="O624" s="18"/>
      <c r="P624" s="18"/>
      <c r="Q624" s="18"/>
      <c r="R624" s="18"/>
      <c r="S624" s="18"/>
    </row>
    <row r="625" spans="1:19" s="49" customFormat="1" ht="31.5">
      <c r="A625" s="25">
        <v>26</v>
      </c>
      <c r="B625" s="2" t="s">
        <v>475</v>
      </c>
      <c r="C625" s="5" t="s">
        <v>171</v>
      </c>
      <c r="D625" s="41" t="s">
        <v>499</v>
      </c>
      <c r="E625" s="92" t="s">
        <v>828</v>
      </c>
      <c r="F625" s="92" t="s">
        <v>829</v>
      </c>
      <c r="G625" s="10">
        <v>100</v>
      </c>
      <c r="H625" s="56">
        <v>46.13</v>
      </c>
      <c r="I625" s="54"/>
      <c r="J625" s="36">
        <f>G625*H625</f>
        <v>4613</v>
      </c>
      <c r="K625" s="10">
        <v>1</v>
      </c>
      <c r="L625" s="54">
        <f>K625*H625</f>
        <v>46.13</v>
      </c>
      <c r="M625" s="20" t="s">
        <v>583</v>
      </c>
      <c r="N625" s="55"/>
      <c r="O625" s="55"/>
      <c r="P625" s="55"/>
      <c r="Q625" s="55"/>
      <c r="R625" s="55"/>
      <c r="S625" s="55"/>
    </row>
    <row r="626" spans="1:115" s="49" customFormat="1" ht="31.5">
      <c r="A626" s="22">
        <v>27</v>
      </c>
      <c r="B626" s="24" t="s">
        <v>830</v>
      </c>
      <c r="C626" s="1"/>
      <c r="D626" s="14"/>
      <c r="E626" s="17"/>
      <c r="F626" s="17"/>
      <c r="G626" s="10"/>
      <c r="H626" s="23"/>
      <c r="I626" s="23"/>
      <c r="J626" s="23"/>
      <c r="K626" s="23"/>
      <c r="L626" s="23"/>
      <c r="M626" s="23"/>
      <c r="N626" s="18"/>
      <c r="O626" s="18"/>
      <c r="P626" s="18"/>
      <c r="Q626" s="18"/>
      <c r="R626" s="18"/>
      <c r="S626" s="18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</row>
    <row r="627" spans="1:115" s="49" customFormat="1" ht="15.75">
      <c r="A627" s="22">
        <v>27</v>
      </c>
      <c r="B627" s="24" t="s">
        <v>475</v>
      </c>
      <c r="C627" s="1"/>
      <c r="D627" s="14"/>
      <c r="E627" s="17"/>
      <c r="F627" s="17"/>
      <c r="G627" s="10"/>
      <c r="H627" s="60"/>
      <c r="I627" s="36"/>
      <c r="J627" s="36">
        <f>SUM(I629:I631)</f>
        <v>192240</v>
      </c>
      <c r="K627" s="10"/>
      <c r="L627" s="54"/>
      <c r="M627" s="20" t="s">
        <v>583</v>
      </c>
      <c r="N627" s="18"/>
      <c r="O627" s="18"/>
      <c r="P627" s="18"/>
      <c r="Q627" s="18"/>
      <c r="R627" s="18"/>
      <c r="S627" s="18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</row>
    <row r="628" spans="1:19" s="49" customFormat="1" ht="15.75">
      <c r="A628" s="25">
        <v>27.1</v>
      </c>
      <c r="B628" s="2" t="s">
        <v>831</v>
      </c>
      <c r="C628" s="5" t="s">
        <v>171</v>
      </c>
      <c r="D628" s="14"/>
      <c r="E628" s="17"/>
      <c r="F628" s="17"/>
      <c r="G628" s="14">
        <v>90</v>
      </c>
      <c r="H628" s="23"/>
      <c r="I628" s="23"/>
      <c r="J628" s="23"/>
      <c r="K628" s="23"/>
      <c r="L628" s="23"/>
      <c r="M628" s="23"/>
      <c r="N628" s="18"/>
      <c r="O628" s="18"/>
      <c r="P628" s="18"/>
      <c r="Q628" s="18"/>
      <c r="R628" s="18"/>
      <c r="S628" s="18"/>
    </row>
    <row r="629" spans="1:19" s="49" customFormat="1" ht="31.5">
      <c r="A629" s="25">
        <v>27.1</v>
      </c>
      <c r="B629" s="2" t="s">
        <v>475</v>
      </c>
      <c r="C629" s="5" t="s">
        <v>171</v>
      </c>
      <c r="D629" s="41" t="s">
        <v>499</v>
      </c>
      <c r="E629" s="92" t="s">
        <v>832</v>
      </c>
      <c r="F629" s="92" t="s">
        <v>833</v>
      </c>
      <c r="G629" s="41">
        <v>90</v>
      </c>
      <c r="H629" s="56">
        <v>862</v>
      </c>
      <c r="I629" s="54">
        <f>G629*H629</f>
        <v>77580</v>
      </c>
      <c r="J629" s="36"/>
      <c r="K629" s="10">
        <v>1</v>
      </c>
      <c r="L629" s="54">
        <f>K629*H629</f>
        <v>862</v>
      </c>
      <c r="M629" s="10"/>
      <c r="N629" s="55"/>
      <c r="O629" s="55"/>
      <c r="P629" s="55"/>
      <c r="Q629" s="55"/>
      <c r="R629" s="55"/>
      <c r="S629" s="55"/>
    </row>
    <row r="630" spans="1:19" s="49" customFormat="1" ht="15.75">
      <c r="A630" s="25">
        <v>27.2</v>
      </c>
      <c r="B630" s="2" t="s">
        <v>834</v>
      </c>
      <c r="C630" s="5" t="s">
        <v>171</v>
      </c>
      <c r="D630" s="14"/>
      <c r="E630" s="17"/>
      <c r="F630" s="17"/>
      <c r="G630" s="14">
        <v>90</v>
      </c>
      <c r="H630" s="23"/>
      <c r="I630" s="23"/>
      <c r="J630" s="23"/>
      <c r="K630" s="23"/>
      <c r="L630" s="23"/>
      <c r="M630" s="23"/>
      <c r="N630" s="18"/>
      <c r="O630" s="18"/>
      <c r="P630" s="18"/>
      <c r="Q630" s="18"/>
      <c r="R630" s="18"/>
      <c r="S630" s="18"/>
    </row>
    <row r="631" spans="1:19" s="49" customFormat="1" ht="31.5">
      <c r="A631" s="25">
        <v>27.2</v>
      </c>
      <c r="B631" s="2" t="s">
        <v>475</v>
      </c>
      <c r="C631" s="5" t="s">
        <v>171</v>
      </c>
      <c r="D631" s="41" t="s">
        <v>499</v>
      </c>
      <c r="E631" s="92" t="s">
        <v>835</v>
      </c>
      <c r="F631" s="92" t="s">
        <v>836</v>
      </c>
      <c r="G631" s="41">
        <v>90</v>
      </c>
      <c r="H631" s="56">
        <v>1274</v>
      </c>
      <c r="I631" s="54">
        <f>G631*H631</f>
        <v>114660</v>
      </c>
      <c r="J631" s="36"/>
      <c r="K631" s="10">
        <v>1</v>
      </c>
      <c r="L631" s="54">
        <f>K631*H631</f>
        <v>1274</v>
      </c>
      <c r="M631" s="10"/>
      <c r="N631" s="55"/>
      <c r="O631" s="55"/>
      <c r="P631" s="55"/>
      <c r="Q631" s="55"/>
      <c r="R631" s="55"/>
      <c r="S631" s="55"/>
    </row>
    <row r="632" spans="1:115" s="19" customFormat="1" ht="15.75">
      <c r="A632" s="22">
        <v>28</v>
      </c>
      <c r="B632" s="24" t="s">
        <v>837</v>
      </c>
      <c r="C632" s="5"/>
      <c r="D632" s="14"/>
      <c r="E632" s="17"/>
      <c r="F632" s="17"/>
      <c r="G632" s="14"/>
      <c r="H632" s="23"/>
      <c r="I632" s="23"/>
      <c r="J632" s="23"/>
      <c r="K632" s="23"/>
      <c r="L632" s="23"/>
      <c r="M632" s="23"/>
      <c r="N632" s="18"/>
      <c r="O632" s="18"/>
      <c r="P632" s="18"/>
      <c r="Q632" s="18"/>
      <c r="R632" s="18"/>
      <c r="S632" s="18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</row>
    <row r="633" spans="1:115" s="49" customFormat="1" ht="15.75">
      <c r="A633" s="22">
        <v>28</v>
      </c>
      <c r="B633" s="24" t="s">
        <v>475</v>
      </c>
      <c r="C633" s="5"/>
      <c r="D633" s="41"/>
      <c r="E633" s="92"/>
      <c r="F633" s="92"/>
      <c r="G633" s="14"/>
      <c r="H633" s="60"/>
      <c r="I633" s="36"/>
      <c r="J633" s="36">
        <f>SUM(I635:I637)</f>
        <v>128960</v>
      </c>
      <c r="K633" s="10"/>
      <c r="L633" s="54"/>
      <c r="M633" s="20" t="s">
        <v>583</v>
      </c>
      <c r="N633" s="18"/>
      <c r="O633" s="18"/>
      <c r="P633" s="18"/>
      <c r="Q633" s="18"/>
      <c r="R633" s="18"/>
      <c r="S633" s="18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</row>
    <row r="634" spans="1:19" s="49" customFormat="1" ht="15.75">
      <c r="A634" s="25">
        <v>28.1</v>
      </c>
      <c r="B634" s="2" t="s">
        <v>838</v>
      </c>
      <c r="C634" s="5" t="s">
        <v>171</v>
      </c>
      <c r="D634" s="14"/>
      <c r="E634" s="17"/>
      <c r="F634" s="17"/>
      <c r="G634" s="14">
        <v>80</v>
      </c>
      <c r="H634" s="23"/>
      <c r="I634" s="23"/>
      <c r="J634" s="23"/>
      <c r="K634" s="23"/>
      <c r="L634" s="23"/>
      <c r="M634" s="23"/>
      <c r="N634" s="18"/>
      <c r="O634" s="18"/>
      <c r="P634" s="18"/>
      <c r="Q634" s="18"/>
      <c r="R634" s="18"/>
      <c r="S634" s="18"/>
    </row>
    <row r="635" spans="1:19" s="49" customFormat="1" ht="94.5">
      <c r="A635" s="25">
        <v>28.1</v>
      </c>
      <c r="B635" s="2" t="s">
        <v>475</v>
      </c>
      <c r="C635" s="5" t="s">
        <v>171</v>
      </c>
      <c r="D635" s="41" t="s">
        <v>499</v>
      </c>
      <c r="E635" s="92" t="s">
        <v>839</v>
      </c>
      <c r="F635" s="92" t="s">
        <v>840</v>
      </c>
      <c r="G635" s="41">
        <v>80</v>
      </c>
      <c r="H635" s="56">
        <v>944</v>
      </c>
      <c r="I635" s="54">
        <f>G635*H635</f>
        <v>75520</v>
      </c>
      <c r="J635" s="36"/>
      <c r="K635" s="10">
        <v>1</v>
      </c>
      <c r="L635" s="54">
        <f>K635*H635</f>
        <v>944</v>
      </c>
      <c r="M635" s="10"/>
      <c r="N635" s="55"/>
      <c r="O635" s="55"/>
      <c r="P635" s="55"/>
      <c r="Q635" s="55"/>
      <c r="R635" s="55"/>
      <c r="S635" s="55"/>
    </row>
    <row r="636" spans="1:19" s="49" customFormat="1" ht="15.75">
      <c r="A636" s="25">
        <v>28.2</v>
      </c>
      <c r="B636" s="2" t="s">
        <v>841</v>
      </c>
      <c r="C636" s="5" t="s">
        <v>171</v>
      </c>
      <c r="D636" s="14"/>
      <c r="E636" s="17"/>
      <c r="F636" s="17"/>
      <c r="G636" s="14">
        <v>80</v>
      </c>
      <c r="H636" s="23"/>
      <c r="I636" s="23"/>
      <c r="J636" s="23"/>
      <c r="K636" s="23"/>
      <c r="L636" s="23"/>
      <c r="M636" s="23"/>
      <c r="N636" s="18"/>
      <c r="O636" s="18"/>
      <c r="P636" s="18"/>
      <c r="Q636" s="18"/>
      <c r="R636" s="18"/>
      <c r="S636" s="18"/>
    </row>
    <row r="637" spans="1:19" s="49" customFormat="1" ht="94.5">
      <c r="A637" s="25">
        <v>28.2</v>
      </c>
      <c r="B637" s="2" t="s">
        <v>475</v>
      </c>
      <c r="C637" s="5" t="s">
        <v>171</v>
      </c>
      <c r="D637" s="41" t="s">
        <v>499</v>
      </c>
      <c r="E637" s="92" t="s">
        <v>842</v>
      </c>
      <c r="F637" s="92" t="s">
        <v>843</v>
      </c>
      <c r="G637" s="41">
        <v>80</v>
      </c>
      <c r="H637" s="56">
        <v>668</v>
      </c>
      <c r="I637" s="54">
        <f>G637*H637</f>
        <v>53440</v>
      </c>
      <c r="J637" s="36"/>
      <c r="K637" s="10">
        <v>1</v>
      </c>
      <c r="L637" s="54">
        <f>K637*H637</f>
        <v>668</v>
      </c>
      <c r="M637" s="10"/>
      <c r="N637" s="55"/>
      <c r="O637" s="55"/>
      <c r="P637" s="55"/>
      <c r="Q637" s="55"/>
      <c r="R637" s="55"/>
      <c r="S637" s="55"/>
    </row>
    <row r="638" spans="1:19" s="49" customFormat="1" ht="15.75">
      <c r="A638" s="22">
        <v>29</v>
      </c>
      <c r="B638" s="24" t="s">
        <v>844</v>
      </c>
      <c r="C638" s="5"/>
      <c r="D638" s="14"/>
      <c r="E638" s="17"/>
      <c r="F638" s="17"/>
      <c r="G638" s="14"/>
      <c r="H638" s="23"/>
      <c r="I638" s="23"/>
      <c r="J638" s="23"/>
      <c r="K638" s="23"/>
      <c r="L638" s="23"/>
      <c r="M638" s="23"/>
      <c r="N638" s="18"/>
      <c r="O638" s="18"/>
      <c r="P638" s="18"/>
      <c r="Q638" s="18"/>
      <c r="R638" s="18"/>
      <c r="S638" s="18"/>
    </row>
    <row r="639" spans="1:115" s="49" customFormat="1" ht="15.75">
      <c r="A639" s="22">
        <v>29</v>
      </c>
      <c r="B639" s="24" t="s">
        <v>475</v>
      </c>
      <c r="C639" s="5"/>
      <c r="D639" s="41"/>
      <c r="E639" s="92"/>
      <c r="F639" s="92"/>
      <c r="G639" s="14"/>
      <c r="H639" s="60"/>
      <c r="I639" s="36"/>
      <c r="J639" s="36">
        <f>SUM(I641:I643)</f>
        <v>61112</v>
      </c>
      <c r="K639" s="10"/>
      <c r="L639" s="54"/>
      <c r="M639" s="20" t="s">
        <v>583</v>
      </c>
      <c r="N639" s="18"/>
      <c r="O639" s="18"/>
      <c r="P639" s="18"/>
      <c r="Q639" s="18"/>
      <c r="R639" s="18"/>
      <c r="S639" s="18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</row>
    <row r="640" spans="1:19" s="49" customFormat="1" ht="15.75">
      <c r="A640" s="25">
        <v>29.1</v>
      </c>
      <c r="B640" s="2" t="s">
        <v>845</v>
      </c>
      <c r="C640" s="5" t="s">
        <v>171</v>
      </c>
      <c r="D640" s="14"/>
      <c r="E640" s="17"/>
      <c r="F640" s="17"/>
      <c r="G640" s="14">
        <v>80</v>
      </c>
      <c r="H640" s="23"/>
      <c r="I640" s="23"/>
      <c r="J640" s="23"/>
      <c r="K640" s="23"/>
      <c r="L640" s="23"/>
      <c r="M640" s="23"/>
      <c r="N640" s="18"/>
      <c r="O640" s="18"/>
      <c r="P640" s="18"/>
      <c r="Q640" s="18"/>
      <c r="R640" s="18"/>
      <c r="S640" s="18"/>
    </row>
    <row r="641" spans="1:19" s="49" customFormat="1" ht="78.75">
      <c r="A641" s="25">
        <v>29.1</v>
      </c>
      <c r="B641" s="2" t="s">
        <v>475</v>
      </c>
      <c r="C641" s="5" t="s">
        <v>171</v>
      </c>
      <c r="D641" s="41" t="s">
        <v>499</v>
      </c>
      <c r="E641" s="92" t="s">
        <v>846</v>
      </c>
      <c r="F641" s="92" t="s">
        <v>847</v>
      </c>
      <c r="G641" s="41">
        <v>80</v>
      </c>
      <c r="H641" s="56">
        <v>500</v>
      </c>
      <c r="I641" s="54">
        <f>G641*H641</f>
        <v>40000</v>
      </c>
      <c r="J641" s="36"/>
      <c r="K641" s="10">
        <v>1</v>
      </c>
      <c r="L641" s="54">
        <f>K641*H641</f>
        <v>500</v>
      </c>
      <c r="M641" s="10"/>
      <c r="N641" s="55"/>
      <c r="O641" s="55"/>
      <c r="P641" s="55"/>
      <c r="Q641" s="55"/>
      <c r="R641" s="55"/>
      <c r="S641" s="55"/>
    </row>
    <row r="642" spans="1:115" s="19" customFormat="1" ht="15.75">
      <c r="A642" s="25">
        <v>29.2</v>
      </c>
      <c r="B642" s="2" t="s">
        <v>848</v>
      </c>
      <c r="C642" s="5" t="s">
        <v>171</v>
      </c>
      <c r="D642" s="14"/>
      <c r="E642" s="17"/>
      <c r="F642" s="17"/>
      <c r="G642" s="14">
        <v>80</v>
      </c>
      <c r="H642" s="23"/>
      <c r="I642" s="23"/>
      <c r="J642" s="23"/>
      <c r="K642" s="23"/>
      <c r="L642" s="23"/>
      <c r="M642" s="23"/>
      <c r="N642" s="18"/>
      <c r="O642" s="18"/>
      <c r="P642" s="18"/>
      <c r="Q642" s="18"/>
      <c r="R642" s="18"/>
      <c r="S642" s="18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</row>
    <row r="643" spans="1:19" s="49" customFormat="1" ht="78.75">
      <c r="A643" s="25">
        <v>29.2</v>
      </c>
      <c r="B643" s="2" t="s">
        <v>475</v>
      </c>
      <c r="C643" s="5" t="s">
        <v>171</v>
      </c>
      <c r="D643" s="41" t="s">
        <v>499</v>
      </c>
      <c r="E643" s="92" t="s">
        <v>849</v>
      </c>
      <c r="F643" s="92" t="s">
        <v>850</v>
      </c>
      <c r="G643" s="41">
        <v>80</v>
      </c>
      <c r="H643" s="56">
        <v>263.9</v>
      </c>
      <c r="I643" s="54">
        <f>G643*H643</f>
        <v>21112</v>
      </c>
      <c r="J643" s="36"/>
      <c r="K643" s="10">
        <v>1</v>
      </c>
      <c r="L643" s="54">
        <f>K643*H643</f>
        <v>263.9</v>
      </c>
      <c r="M643" s="10"/>
      <c r="N643" s="55"/>
      <c r="O643" s="55"/>
      <c r="P643" s="55"/>
      <c r="Q643" s="55"/>
      <c r="R643" s="55"/>
      <c r="S643" s="55"/>
    </row>
    <row r="644" spans="1:19" s="49" customFormat="1" ht="15.75">
      <c r="A644" s="22">
        <v>30</v>
      </c>
      <c r="B644" s="24" t="s">
        <v>851</v>
      </c>
      <c r="C644" s="5"/>
      <c r="D644" s="14"/>
      <c r="E644" s="17"/>
      <c r="F644" s="17"/>
      <c r="G644" s="14"/>
      <c r="H644" s="23"/>
      <c r="I644" s="23"/>
      <c r="J644" s="23"/>
      <c r="K644" s="23"/>
      <c r="L644" s="23"/>
      <c r="M644" s="23"/>
      <c r="N644" s="18"/>
      <c r="O644" s="18"/>
      <c r="P644" s="18"/>
      <c r="Q644" s="18"/>
      <c r="R644" s="18"/>
      <c r="S644" s="18"/>
    </row>
    <row r="645" spans="1:115" s="49" customFormat="1" ht="15.75">
      <c r="A645" s="22">
        <v>30</v>
      </c>
      <c r="B645" s="24" t="s">
        <v>475</v>
      </c>
      <c r="C645" s="5"/>
      <c r="D645" s="41"/>
      <c r="E645" s="92"/>
      <c r="F645" s="92"/>
      <c r="G645" s="14"/>
      <c r="H645" s="60"/>
      <c r="I645" s="36"/>
      <c r="J645" s="36">
        <f>SUM(I647:I649)</f>
        <v>33552</v>
      </c>
      <c r="K645" s="10"/>
      <c r="L645" s="54"/>
      <c r="M645" s="20" t="s">
        <v>583</v>
      </c>
      <c r="N645" s="18"/>
      <c r="O645" s="18"/>
      <c r="P645" s="18"/>
      <c r="Q645" s="18"/>
      <c r="R645" s="18"/>
      <c r="S645" s="18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</row>
    <row r="646" spans="1:115" s="49" customFormat="1" ht="15.75">
      <c r="A646" s="25">
        <v>30.1</v>
      </c>
      <c r="B646" s="2" t="s">
        <v>852</v>
      </c>
      <c r="C646" s="5" t="s">
        <v>171</v>
      </c>
      <c r="D646" s="14"/>
      <c r="E646" s="17"/>
      <c r="F646" s="17"/>
      <c r="G646" s="14">
        <v>80</v>
      </c>
      <c r="H646" s="23"/>
      <c r="I646" s="23"/>
      <c r="J646" s="23"/>
      <c r="K646" s="23"/>
      <c r="L646" s="23"/>
      <c r="M646" s="23"/>
      <c r="N646" s="18"/>
      <c r="O646" s="18"/>
      <c r="P646" s="18"/>
      <c r="Q646" s="18"/>
      <c r="R646" s="18"/>
      <c r="S646" s="18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</row>
    <row r="647" spans="1:19" s="49" customFormat="1" ht="78.75">
      <c r="A647" s="25">
        <v>30.1</v>
      </c>
      <c r="B647" s="2" t="s">
        <v>475</v>
      </c>
      <c r="C647" s="5" t="s">
        <v>171</v>
      </c>
      <c r="D647" s="41" t="s">
        <v>499</v>
      </c>
      <c r="E647" s="92" t="s">
        <v>853</v>
      </c>
      <c r="F647" s="92" t="s">
        <v>854</v>
      </c>
      <c r="G647" s="41">
        <v>80</v>
      </c>
      <c r="H647" s="56">
        <v>155.5</v>
      </c>
      <c r="I647" s="54">
        <f>G647*H647</f>
        <v>12440</v>
      </c>
      <c r="J647" s="36"/>
      <c r="K647" s="10">
        <v>1</v>
      </c>
      <c r="L647" s="54">
        <f>K647*H647</f>
        <v>155.5</v>
      </c>
      <c r="M647" s="10"/>
      <c r="N647" s="55"/>
      <c r="O647" s="55"/>
      <c r="P647" s="55"/>
      <c r="Q647" s="55"/>
      <c r="R647" s="55"/>
      <c r="S647" s="55"/>
    </row>
    <row r="648" spans="1:19" s="49" customFormat="1" ht="15.75">
      <c r="A648" s="25">
        <v>30.2</v>
      </c>
      <c r="B648" s="2" t="s">
        <v>855</v>
      </c>
      <c r="C648" s="5" t="s">
        <v>171</v>
      </c>
      <c r="D648" s="14"/>
      <c r="E648" s="17"/>
      <c r="F648" s="17"/>
      <c r="G648" s="14">
        <v>80</v>
      </c>
      <c r="H648" s="23"/>
      <c r="I648" s="23"/>
      <c r="J648" s="23"/>
      <c r="K648" s="23"/>
      <c r="L648" s="23"/>
      <c r="M648" s="23"/>
      <c r="N648" s="18"/>
      <c r="O648" s="18"/>
      <c r="P648" s="18"/>
      <c r="Q648" s="18"/>
      <c r="R648" s="18"/>
      <c r="S648" s="18"/>
    </row>
    <row r="649" spans="1:19" s="49" customFormat="1" ht="78.75">
      <c r="A649" s="25">
        <v>30.2</v>
      </c>
      <c r="B649" s="2" t="s">
        <v>475</v>
      </c>
      <c r="C649" s="5" t="s">
        <v>171</v>
      </c>
      <c r="D649" s="41" t="s">
        <v>499</v>
      </c>
      <c r="E649" s="92" t="s">
        <v>856</v>
      </c>
      <c r="F649" s="92" t="s">
        <v>857</v>
      </c>
      <c r="G649" s="41">
        <v>80</v>
      </c>
      <c r="H649" s="56">
        <v>263.9</v>
      </c>
      <c r="I649" s="54">
        <f>G649*H649</f>
        <v>21112</v>
      </c>
      <c r="J649" s="36"/>
      <c r="K649" s="10">
        <v>1</v>
      </c>
      <c r="L649" s="54">
        <f>K649*H649</f>
        <v>263.9</v>
      </c>
      <c r="M649" s="10"/>
      <c r="N649" s="55"/>
      <c r="O649" s="55"/>
      <c r="P649" s="55"/>
      <c r="Q649" s="55"/>
      <c r="R649" s="55"/>
      <c r="S649" s="55"/>
    </row>
    <row r="650" spans="1:19" s="49" customFormat="1" ht="31.5">
      <c r="A650" s="22">
        <v>31</v>
      </c>
      <c r="B650" s="24" t="s">
        <v>858</v>
      </c>
      <c r="C650" s="1" t="s">
        <v>171</v>
      </c>
      <c r="D650" s="14"/>
      <c r="E650" s="17"/>
      <c r="F650" s="17"/>
      <c r="G650" s="10">
        <v>130</v>
      </c>
      <c r="H650" s="23"/>
      <c r="I650" s="23"/>
      <c r="J650" s="23"/>
      <c r="K650" s="23"/>
      <c r="L650" s="23"/>
      <c r="M650" s="23"/>
      <c r="N650" s="18"/>
      <c r="O650" s="18"/>
      <c r="P650" s="18"/>
      <c r="Q650" s="18"/>
      <c r="R650" s="18"/>
      <c r="S650" s="18"/>
    </row>
    <row r="651" spans="1:19" s="49" customFormat="1" ht="31.5">
      <c r="A651" s="25">
        <v>31</v>
      </c>
      <c r="B651" s="2" t="s">
        <v>457</v>
      </c>
      <c r="C651" s="5" t="s">
        <v>171</v>
      </c>
      <c r="D651" s="41" t="s">
        <v>765</v>
      </c>
      <c r="E651" s="92" t="s">
        <v>859</v>
      </c>
      <c r="F651" s="92" t="s">
        <v>860</v>
      </c>
      <c r="G651" s="10">
        <v>130</v>
      </c>
      <c r="H651" s="53">
        <v>22.41</v>
      </c>
      <c r="I651" s="54"/>
      <c r="J651" s="36">
        <f>G651*H651</f>
        <v>2913.3</v>
      </c>
      <c r="K651" s="10">
        <v>1</v>
      </c>
      <c r="L651" s="54">
        <f>K651*H651</f>
        <v>22.41</v>
      </c>
      <c r="M651" s="20" t="s">
        <v>583</v>
      </c>
      <c r="N651" s="55"/>
      <c r="O651" s="55"/>
      <c r="P651" s="55"/>
      <c r="Q651" s="55"/>
      <c r="R651" s="55"/>
      <c r="S651" s="55"/>
    </row>
    <row r="652" spans="1:19" s="49" customFormat="1" ht="31.5">
      <c r="A652" s="22">
        <v>32</v>
      </c>
      <c r="B652" s="24" t="s">
        <v>861</v>
      </c>
      <c r="C652" s="1" t="s">
        <v>171</v>
      </c>
      <c r="D652" s="14"/>
      <c r="E652" s="17"/>
      <c r="F652" s="17"/>
      <c r="G652" s="14">
        <v>50</v>
      </c>
      <c r="H652" s="23"/>
      <c r="I652" s="23"/>
      <c r="J652" s="23"/>
      <c r="K652" s="23"/>
      <c r="L652" s="23"/>
      <c r="M652" s="23"/>
      <c r="N652" s="18"/>
      <c r="O652" s="18"/>
      <c r="P652" s="18"/>
      <c r="Q652" s="18"/>
      <c r="R652" s="18"/>
      <c r="S652" s="18"/>
    </row>
    <row r="653" spans="1:19" s="49" customFormat="1" ht="31.5">
      <c r="A653" s="25">
        <v>32</v>
      </c>
      <c r="B653" s="2" t="s">
        <v>457</v>
      </c>
      <c r="C653" s="5" t="s">
        <v>171</v>
      </c>
      <c r="D653" s="41" t="s">
        <v>765</v>
      </c>
      <c r="E653" s="92" t="s">
        <v>862</v>
      </c>
      <c r="F653" s="92" t="s">
        <v>863</v>
      </c>
      <c r="G653" s="41">
        <v>50</v>
      </c>
      <c r="H653" s="53">
        <v>82.9</v>
      </c>
      <c r="I653" s="54"/>
      <c r="J653" s="36">
        <f>G653*H653</f>
        <v>4145</v>
      </c>
      <c r="K653" s="10">
        <v>1</v>
      </c>
      <c r="L653" s="54">
        <f>K653*H653</f>
        <v>82.9</v>
      </c>
      <c r="M653" s="20" t="s">
        <v>583</v>
      </c>
      <c r="N653" s="55"/>
      <c r="O653" s="55"/>
      <c r="P653" s="55"/>
      <c r="Q653" s="55"/>
      <c r="R653" s="55"/>
      <c r="S653" s="55"/>
    </row>
    <row r="654" spans="1:115" s="19" customFormat="1" ht="15.75">
      <c r="A654" s="22">
        <v>33</v>
      </c>
      <c r="B654" s="24" t="s">
        <v>864</v>
      </c>
      <c r="C654" s="1" t="s">
        <v>771</v>
      </c>
      <c r="D654" s="14"/>
      <c r="E654" s="17"/>
      <c r="F654" s="17"/>
      <c r="G654" s="14">
        <v>180</v>
      </c>
      <c r="H654" s="23"/>
      <c r="I654" s="23"/>
      <c r="J654" s="23"/>
      <c r="K654" s="23"/>
      <c r="L654" s="23"/>
      <c r="M654" s="23"/>
      <c r="N654" s="18"/>
      <c r="O654" s="18"/>
      <c r="P654" s="18"/>
      <c r="Q654" s="18"/>
      <c r="R654" s="18"/>
      <c r="S654" s="18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</row>
    <row r="655" spans="1:19" s="49" customFormat="1" ht="63">
      <c r="A655" s="25">
        <v>33</v>
      </c>
      <c r="B655" s="2" t="s">
        <v>475</v>
      </c>
      <c r="C655" s="5" t="s">
        <v>771</v>
      </c>
      <c r="D655" s="57" t="s">
        <v>865</v>
      </c>
      <c r="E655" s="5" t="s">
        <v>866</v>
      </c>
      <c r="F655" s="5"/>
      <c r="G655" s="41">
        <v>180</v>
      </c>
      <c r="H655" s="56">
        <v>105</v>
      </c>
      <c r="I655" s="54"/>
      <c r="J655" s="36">
        <f>G655*H655</f>
        <v>18900</v>
      </c>
      <c r="K655" s="5">
        <v>1</v>
      </c>
      <c r="L655" s="54">
        <f>K655*H655</f>
        <v>105</v>
      </c>
      <c r="M655" s="20" t="s">
        <v>583</v>
      </c>
      <c r="N655" s="55"/>
      <c r="O655" s="55"/>
      <c r="P655" s="55"/>
      <c r="Q655" s="55"/>
      <c r="R655" s="55"/>
      <c r="S655" s="55"/>
    </row>
    <row r="656" spans="1:19" s="49" customFormat="1" ht="31.5">
      <c r="A656" s="22">
        <v>34</v>
      </c>
      <c r="B656" s="24" t="s">
        <v>867</v>
      </c>
      <c r="C656" s="1" t="s">
        <v>171</v>
      </c>
      <c r="D656" s="14"/>
      <c r="E656" s="17"/>
      <c r="F656" s="17"/>
      <c r="G656" s="14">
        <v>35000</v>
      </c>
      <c r="H656" s="23"/>
      <c r="I656" s="23"/>
      <c r="J656" s="23"/>
      <c r="K656" s="23"/>
      <c r="L656" s="23"/>
      <c r="M656" s="23"/>
      <c r="N656" s="18"/>
      <c r="O656" s="18"/>
      <c r="P656" s="18"/>
      <c r="Q656" s="18"/>
      <c r="R656" s="18"/>
      <c r="S656" s="18"/>
    </row>
    <row r="657" spans="1:115" s="49" customFormat="1" ht="31.5">
      <c r="A657" s="25">
        <v>34</v>
      </c>
      <c r="B657" s="2" t="s">
        <v>324</v>
      </c>
      <c r="C657" s="5" t="s">
        <v>171</v>
      </c>
      <c r="D657" s="41" t="s">
        <v>325</v>
      </c>
      <c r="E657" s="41" t="s">
        <v>868</v>
      </c>
      <c r="F657" s="91" t="s">
        <v>869</v>
      </c>
      <c r="G657" s="41">
        <v>35000</v>
      </c>
      <c r="H657" s="53">
        <v>0.15</v>
      </c>
      <c r="I657" s="130"/>
      <c r="J657" s="36">
        <f>H657*G657</f>
        <v>5250</v>
      </c>
      <c r="K657" s="10">
        <v>1000</v>
      </c>
      <c r="L657" s="54">
        <f>H657*K657</f>
        <v>150</v>
      </c>
      <c r="M657" s="20" t="s">
        <v>583</v>
      </c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</row>
    <row r="658" spans="1:19" s="49" customFormat="1" ht="94.5">
      <c r="A658" s="25">
        <v>34</v>
      </c>
      <c r="B658" s="2" t="s">
        <v>475</v>
      </c>
      <c r="C658" s="5" t="s">
        <v>171</v>
      </c>
      <c r="D658" s="41" t="s">
        <v>499</v>
      </c>
      <c r="E658" s="92" t="s">
        <v>870</v>
      </c>
      <c r="F658" s="92" t="s">
        <v>871</v>
      </c>
      <c r="G658" s="41">
        <v>35000</v>
      </c>
      <c r="H658" s="56">
        <v>0.34</v>
      </c>
      <c r="I658" s="54"/>
      <c r="J658" s="36">
        <f>G658*H658</f>
        <v>11900</v>
      </c>
      <c r="K658" s="10">
        <v>1000</v>
      </c>
      <c r="L658" s="54">
        <f>K658*H658</f>
        <v>340</v>
      </c>
      <c r="M658" s="10" t="s">
        <v>585</v>
      </c>
      <c r="N658" s="55"/>
      <c r="O658" s="55"/>
      <c r="P658" s="55"/>
      <c r="Q658" s="55"/>
      <c r="R658" s="55"/>
      <c r="S658" s="55"/>
    </row>
    <row r="659" spans="1:19" s="49" customFormat="1" ht="15.75">
      <c r="A659" s="22">
        <v>35</v>
      </c>
      <c r="B659" s="24" t="s">
        <v>872</v>
      </c>
      <c r="C659" s="1" t="s">
        <v>771</v>
      </c>
      <c r="D659" s="14"/>
      <c r="E659" s="17"/>
      <c r="F659" s="17"/>
      <c r="G659" s="14">
        <v>48</v>
      </c>
      <c r="H659" s="23"/>
      <c r="I659" s="23"/>
      <c r="J659" s="23"/>
      <c r="K659" s="23"/>
      <c r="L659" s="23"/>
      <c r="M659" s="23"/>
      <c r="N659" s="18"/>
      <c r="O659" s="18"/>
      <c r="P659" s="18"/>
      <c r="Q659" s="18"/>
      <c r="R659" s="18"/>
      <c r="S659" s="18"/>
    </row>
    <row r="660" spans="1:115" s="19" customFormat="1" ht="94.5">
      <c r="A660" s="25">
        <v>35</v>
      </c>
      <c r="B660" s="2" t="s">
        <v>235</v>
      </c>
      <c r="C660" s="5" t="s">
        <v>771</v>
      </c>
      <c r="D660" s="5" t="s">
        <v>627</v>
      </c>
      <c r="E660" s="5" t="s">
        <v>873</v>
      </c>
      <c r="F660" s="5" t="s">
        <v>874</v>
      </c>
      <c r="G660" s="57">
        <v>48</v>
      </c>
      <c r="H660" s="56">
        <v>25</v>
      </c>
      <c r="I660" s="58"/>
      <c r="J660" s="61">
        <f>G660*H660</f>
        <v>1200</v>
      </c>
      <c r="K660" s="5">
        <v>1</v>
      </c>
      <c r="L660" s="58">
        <f>H660*K660</f>
        <v>25</v>
      </c>
      <c r="M660" s="20" t="s">
        <v>583</v>
      </c>
      <c r="N660" s="55"/>
      <c r="O660" s="55"/>
      <c r="P660" s="55"/>
      <c r="Q660" s="55"/>
      <c r="R660" s="55"/>
      <c r="S660" s="55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</row>
    <row r="661" spans="1:115" s="49" customFormat="1" ht="31.5">
      <c r="A661" s="73">
        <v>35</v>
      </c>
      <c r="B661" s="74" t="s">
        <v>308</v>
      </c>
      <c r="C661" s="62" t="s">
        <v>771</v>
      </c>
      <c r="D661" s="75" t="s">
        <v>314</v>
      </c>
      <c r="E661" s="76" t="s">
        <v>875</v>
      </c>
      <c r="F661" s="76">
        <v>191051</v>
      </c>
      <c r="G661" s="75">
        <v>48</v>
      </c>
      <c r="H661" s="78">
        <v>35</v>
      </c>
      <c r="I661" s="79"/>
      <c r="J661" s="88">
        <f>G661*H661</f>
        <v>1680</v>
      </c>
      <c r="K661" s="77">
        <v>8</v>
      </c>
      <c r="L661" s="79">
        <f>K661*H661</f>
        <v>280</v>
      </c>
      <c r="M661" s="10" t="s">
        <v>585</v>
      </c>
      <c r="N661" s="80"/>
      <c r="O661" s="80"/>
      <c r="P661" s="80"/>
      <c r="Q661" s="80"/>
      <c r="R661" s="80"/>
      <c r="S661" s="80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</row>
    <row r="662" spans="1:19" s="49" customFormat="1" ht="15.75">
      <c r="A662" s="22">
        <v>36</v>
      </c>
      <c r="B662" s="24" t="s">
        <v>876</v>
      </c>
      <c r="C662" s="1" t="s">
        <v>171</v>
      </c>
      <c r="D662" s="14"/>
      <c r="E662" s="17"/>
      <c r="F662" s="17"/>
      <c r="G662" s="14">
        <v>210</v>
      </c>
      <c r="H662" s="23"/>
      <c r="I662" s="23"/>
      <c r="J662" s="23"/>
      <c r="K662" s="23"/>
      <c r="L662" s="23"/>
      <c r="M662" s="23"/>
      <c r="N662" s="18"/>
      <c r="O662" s="18"/>
      <c r="P662" s="18"/>
      <c r="Q662" s="18"/>
      <c r="R662" s="18"/>
      <c r="S662" s="18"/>
    </row>
    <row r="663" spans="1:19" s="49" customFormat="1" ht="63">
      <c r="A663" s="25">
        <v>36</v>
      </c>
      <c r="B663" s="2" t="s">
        <v>235</v>
      </c>
      <c r="C663" s="5" t="s">
        <v>171</v>
      </c>
      <c r="D663" s="5" t="s">
        <v>627</v>
      </c>
      <c r="E663" s="5" t="s">
        <v>877</v>
      </c>
      <c r="F663" s="5" t="s">
        <v>878</v>
      </c>
      <c r="G663" s="57">
        <v>210</v>
      </c>
      <c r="H663" s="56">
        <v>4</v>
      </c>
      <c r="I663" s="58"/>
      <c r="J663" s="61">
        <f>G663*H663</f>
        <v>840</v>
      </c>
      <c r="K663" s="5">
        <v>1</v>
      </c>
      <c r="L663" s="58">
        <f>H663*K663</f>
        <v>4</v>
      </c>
      <c r="M663" s="20" t="s">
        <v>583</v>
      </c>
      <c r="N663" s="55"/>
      <c r="O663" s="55"/>
      <c r="P663" s="55"/>
      <c r="Q663" s="55"/>
      <c r="R663" s="55"/>
      <c r="S663" s="55"/>
    </row>
    <row r="664" spans="1:19" s="49" customFormat="1" ht="31.5">
      <c r="A664" s="25">
        <v>36</v>
      </c>
      <c r="B664" s="2" t="s">
        <v>457</v>
      </c>
      <c r="C664" s="5" t="s">
        <v>171</v>
      </c>
      <c r="D664" s="41" t="s">
        <v>653</v>
      </c>
      <c r="E664" s="92" t="s">
        <v>879</v>
      </c>
      <c r="F664" s="92">
        <v>504053200</v>
      </c>
      <c r="G664" s="41">
        <v>210</v>
      </c>
      <c r="H664" s="53">
        <v>4.8</v>
      </c>
      <c r="I664" s="54"/>
      <c r="J664" s="36">
        <f>G664*H664</f>
        <v>1008</v>
      </c>
      <c r="K664" s="10">
        <v>48</v>
      </c>
      <c r="L664" s="54">
        <f>K664*H664</f>
        <v>230.39999999999998</v>
      </c>
      <c r="M664" s="10" t="s">
        <v>585</v>
      </c>
      <c r="N664" s="55"/>
      <c r="O664" s="55"/>
      <c r="P664" s="55"/>
      <c r="Q664" s="55"/>
      <c r="R664" s="55"/>
      <c r="S664" s="55"/>
    </row>
    <row r="665" spans="1:115" s="19" customFormat="1" ht="63">
      <c r="A665" s="25">
        <v>36</v>
      </c>
      <c r="B665" s="2" t="s">
        <v>200</v>
      </c>
      <c r="C665" s="5" t="s">
        <v>171</v>
      </c>
      <c r="D665" s="50" t="s">
        <v>731</v>
      </c>
      <c r="E665" s="50" t="s">
        <v>880</v>
      </c>
      <c r="F665" s="50" t="s">
        <v>881</v>
      </c>
      <c r="G665" s="51">
        <v>210</v>
      </c>
      <c r="H665" s="50">
        <v>5.17</v>
      </c>
      <c r="I665" s="50"/>
      <c r="J665" s="107">
        <f>G665*H665</f>
        <v>1085.7</v>
      </c>
      <c r="K665" s="50" t="s">
        <v>882</v>
      </c>
      <c r="L665" s="50">
        <f>H665*50</f>
        <v>258.5</v>
      </c>
      <c r="M665" s="10" t="s">
        <v>586</v>
      </c>
      <c r="N665" s="48"/>
      <c r="O665" s="48"/>
      <c r="P665" s="48"/>
      <c r="Q665" s="48"/>
      <c r="R665" s="48"/>
      <c r="S665" s="48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  <c r="CZ665" s="49"/>
      <c r="DA665" s="49"/>
      <c r="DB665" s="49"/>
      <c r="DC665" s="49"/>
      <c r="DD665" s="49"/>
      <c r="DE665" s="49"/>
      <c r="DF665" s="49"/>
      <c r="DG665" s="49"/>
      <c r="DH665" s="49"/>
      <c r="DI665" s="49"/>
      <c r="DJ665" s="49"/>
      <c r="DK665" s="49"/>
    </row>
    <row r="666" spans="1:115" s="19" customFormat="1" ht="15.75">
      <c r="A666" s="22">
        <v>37</v>
      </c>
      <c r="B666" s="24" t="s">
        <v>883</v>
      </c>
      <c r="C666" s="1" t="s">
        <v>171</v>
      </c>
      <c r="D666" s="14"/>
      <c r="E666" s="17"/>
      <c r="F666" s="17"/>
      <c r="G666" s="14">
        <v>30</v>
      </c>
      <c r="H666" s="23"/>
      <c r="I666" s="23"/>
      <c r="J666" s="23"/>
      <c r="K666" s="23"/>
      <c r="L666" s="23"/>
      <c r="M666" s="23"/>
      <c r="N666" s="18"/>
      <c r="O666" s="18"/>
      <c r="P666" s="18"/>
      <c r="Q666" s="18"/>
      <c r="R666" s="18"/>
      <c r="S666" s="18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  <c r="CZ666" s="49"/>
      <c r="DA666" s="49"/>
      <c r="DB666" s="49"/>
      <c r="DC666" s="49"/>
      <c r="DD666" s="49"/>
      <c r="DE666" s="49"/>
      <c r="DF666" s="49"/>
      <c r="DG666" s="49"/>
      <c r="DH666" s="49"/>
      <c r="DI666" s="49"/>
      <c r="DJ666" s="49"/>
      <c r="DK666" s="49"/>
    </row>
    <row r="667" spans="1:19" s="49" customFormat="1" ht="63">
      <c r="A667" s="25">
        <v>37</v>
      </c>
      <c r="B667" s="2" t="s">
        <v>235</v>
      </c>
      <c r="C667" s="5" t="s">
        <v>171</v>
      </c>
      <c r="D667" s="5" t="s">
        <v>627</v>
      </c>
      <c r="E667" s="5" t="s">
        <v>884</v>
      </c>
      <c r="F667" s="5" t="s">
        <v>885</v>
      </c>
      <c r="G667" s="57">
        <v>30</v>
      </c>
      <c r="H667" s="56">
        <v>6</v>
      </c>
      <c r="I667" s="58"/>
      <c r="J667" s="61">
        <f>G667*H667</f>
        <v>180</v>
      </c>
      <c r="K667" s="5">
        <v>1</v>
      </c>
      <c r="L667" s="58">
        <f>H667*K667</f>
        <v>6</v>
      </c>
      <c r="M667" s="20" t="s">
        <v>583</v>
      </c>
      <c r="N667" s="55"/>
      <c r="O667" s="55"/>
      <c r="P667" s="55"/>
      <c r="Q667" s="55"/>
      <c r="R667" s="55"/>
      <c r="S667" s="55"/>
    </row>
    <row r="668" spans="1:115" s="19" customFormat="1" ht="63">
      <c r="A668" s="5">
        <v>37</v>
      </c>
      <c r="B668" s="2" t="s">
        <v>425</v>
      </c>
      <c r="C668" s="5" t="s">
        <v>171</v>
      </c>
      <c r="D668" s="2" t="s">
        <v>641</v>
      </c>
      <c r="E668" s="2" t="s">
        <v>886</v>
      </c>
      <c r="F668" s="131" t="s">
        <v>887</v>
      </c>
      <c r="G668" s="57">
        <v>30</v>
      </c>
      <c r="H668" s="56">
        <v>7.11</v>
      </c>
      <c r="I668" s="5"/>
      <c r="J668" s="61">
        <f>G668*H668</f>
        <v>213.3</v>
      </c>
      <c r="K668" s="92">
        <v>48</v>
      </c>
      <c r="L668" s="58">
        <f>H668*K668</f>
        <v>341.28000000000003</v>
      </c>
      <c r="M668" s="10" t="s">
        <v>585</v>
      </c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  <c r="AT668" s="101"/>
      <c r="AU668" s="101"/>
      <c r="AV668" s="101"/>
      <c r="AW668" s="101"/>
      <c r="AX668" s="101"/>
      <c r="AY668" s="101"/>
      <c r="AZ668" s="101"/>
      <c r="BA668" s="101"/>
      <c r="BB668" s="101"/>
      <c r="BC668" s="101"/>
      <c r="BD668" s="101"/>
      <c r="BE668" s="101"/>
      <c r="BF668" s="101"/>
      <c r="BG668" s="101"/>
      <c r="BH668" s="101"/>
      <c r="BI668" s="101"/>
      <c r="BJ668" s="101"/>
      <c r="BK668" s="101"/>
      <c r="BL668" s="101"/>
      <c r="BM668" s="101"/>
      <c r="BN668" s="101"/>
      <c r="BO668" s="101"/>
      <c r="BP668" s="101"/>
      <c r="BQ668" s="101"/>
      <c r="BR668" s="101"/>
      <c r="BS668" s="101"/>
      <c r="BT668" s="101"/>
      <c r="BU668" s="101"/>
      <c r="BV668" s="101"/>
      <c r="BW668" s="101"/>
      <c r="BX668" s="101"/>
      <c r="BY668" s="101"/>
      <c r="BZ668" s="101"/>
      <c r="CA668" s="101"/>
      <c r="CB668" s="101"/>
      <c r="CC668" s="101"/>
      <c r="CD668" s="101"/>
      <c r="CE668" s="101"/>
      <c r="CF668" s="101"/>
      <c r="CG668" s="101"/>
      <c r="CH668" s="101"/>
      <c r="CI668" s="101"/>
      <c r="CJ668" s="101"/>
      <c r="CK668" s="101"/>
      <c r="CL668" s="101"/>
      <c r="CM668" s="101"/>
      <c r="CN668" s="101"/>
      <c r="CO668" s="101"/>
      <c r="CP668" s="101"/>
      <c r="CQ668" s="101"/>
      <c r="CR668" s="101"/>
      <c r="CS668" s="101"/>
      <c r="CT668" s="101"/>
      <c r="CU668" s="101"/>
      <c r="CV668" s="101"/>
      <c r="CW668" s="101"/>
      <c r="CX668" s="101"/>
      <c r="CY668" s="101"/>
      <c r="CZ668" s="101"/>
      <c r="DA668" s="101"/>
      <c r="DB668" s="101"/>
      <c r="DC668" s="101"/>
      <c r="DD668" s="101"/>
      <c r="DE668" s="101"/>
      <c r="DF668" s="101"/>
      <c r="DG668" s="101"/>
      <c r="DH668" s="101"/>
      <c r="DI668" s="101"/>
      <c r="DJ668" s="101"/>
      <c r="DK668" s="101"/>
    </row>
    <row r="669" spans="1:19" s="49" customFormat="1" ht="78.75">
      <c r="A669" s="25">
        <v>37</v>
      </c>
      <c r="B669" s="2" t="s">
        <v>400</v>
      </c>
      <c r="C669" s="5" t="s">
        <v>171</v>
      </c>
      <c r="D669" s="10" t="s">
        <v>632</v>
      </c>
      <c r="E669" s="9" t="s">
        <v>888</v>
      </c>
      <c r="F669" s="10">
        <v>1226</v>
      </c>
      <c r="G669" s="41">
        <v>30</v>
      </c>
      <c r="H669" s="53">
        <v>36.99</v>
      </c>
      <c r="I669" s="120"/>
      <c r="J669" s="108">
        <f>G669*H669</f>
        <v>1109.7</v>
      </c>
      <c r="K669" s="10">
        <v>48</v>
      </c>
      <c r="L669" s="54">
        <f>K669*H669</f>
        <v>1775.52</v>
      </c>
      <c r="M669" s="10" t="s">
        <v>586</v>
      </c>
      <c r="N669" s="55"/>
      <c r="O669" s="55"/>
      <c r="P669" s="55"/>
      <c r="Q669" s="55"/>
      <c r="R669" s="55"/>
      <c r="S669" s="55"/>
    </row>
    <row r="670" spans="1:19" s="49" customFormat="1" ht="15.75">
      <c r="A670" s="22">
        <v>38</v>
      </c>
      <c r="B670" s="24" t="s">
        <v>889</v>
      </c>
      <c r="C670" s="1" t="s">
        <v>171</v>
      </c>
      <c r="D670" s="14"/>
      <c r="E670" s="17"/>
      <c r="F670" s="17"/>
      <c r="G670" s="14">
        <v>100</v>
      </c>
      <c r="H670" s="23"/>
      <c r="I670" s="23"/>
      <c r="J670" s="23"/>
      <c r="K670" s="23"/>
      <c r="L670" s="23"/>
      <c r="M670" s="23"/>
      <c r="N670" s="18"/>
      <c r="O670" s="18"/>
      <c r="P670" s="18"/>
      <c r="Q670" s="18"/>
      <c r="R670" s="18"/>
      <c r="S670" s="18"/>
    </row>
    <row r="671" spans="1:115" s="49" customFormat="1" ht="63">
      <c r="A671" s="5">
        <v>38</v>
      </c>
      <c r="B671" s="2" t="s">
        <v>425</v>
      </c>
      <c r="C671" s="5" t="s">
        <v>171</v>
      </c>
      <c r="D671" s="2" t="s">
        <v>641</v>
      </c>
      <c r="E671" s="65" t="s">
        <v>890</v>
      </c>
      <c r="F671" s="99">
        <v>2370</v>
      </c>
      <c r="G671" s="57">
        <v>100</v>
      </c>
      <c r="H671" s="56">
        <v>26.71</v>
      </c>
      <c r="I671" s="5"/>
      <c r="J671" s="61">
        <f>G671*H671</f>
        <v>2671</v>
      </c>
      <c r="K671" s="92">
        <v>4</v>
      </c>
      <c r="L671" s="58">
        <f>H671*K671</f>
        <v>106.84</v>
      </c>
      <c r="M671" s="20" t="s">
        <v>583</v>
      </c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  <c r="AY671" s="101"/>
      <c r="AZ671" s="101"/>
      <c r="BA671" s="101"/>
      <c r="BB671" s="101"/>
      <c r="BC671" s="101"/>
      <c r="BD671" s="101"/>
      <c r="BE671" s="101"/>
      <c r="BF671" s="101"/>
      <c r="BG671" s="101"/>
      <c r="BH671" s="101"/>
      <c r="BI671" s="101"/>
      <c r="BJ671" s="101"/>
      <c r="BK671" s="101"/>
      <c r="BL671" s="101"/>
      <c r="BM671" s="101"/>
      <c r="BN671" s="101"/>
      <c r="BO671" s="101"/>
      <c r="BP671" s="101"/>
      <c r="BQ671" s="101"/>
      <c r="BR671" s="101"/>
      <c r="BS671" s="101"/>
      <c r="BT671" s="101"/>
      <c r="BU671" s="101"/>
      <c r="BV671" s="101"/>
      <c r="BW671" s="101"/>
      <c r="BX671" s="101"/>
      <c r="BY671" s="101"/>
      <c r="BZ671" s="101"/>
      <c r="CA671" s="101"/>
      <c r="CB671" s="101"/>
      <c r="CC671" s="101"/>
      <c r="CD671" s="101"/>
      <c r="CE671" s="101"/>
      <c r="CF671" s="101"/>
      <c r="CG671" s="101"/>
      <c r="CH671" s="101"/>
      <c r="CI671" s="101"/>
      <c r="CJ671" s="101"/>
      <c r="CK671" s="101"/>
      <c r="CL671" s="101"/>
      <c r="CM671" s="101"/>
      <c r="CN671" s="101"/>
      <c r="CO671" s="101"/>
      <c r="CP671" s="101"/>
      <c r="CQ671" s="101"/>
      <c r="CR671" s="101"/>
      <c r="CS671" s="101"/>
      <c r="CT671" s="101"/>
      <c r="CU671" s="101"/>
      <c r="CV671" s="101"/>
      <c r="CW671" s="101"/>
      <c r="CX671" s="101"/>
      <c r="CY671" s="101"/>
      <c r="CZ671" s="101"/>
      <c r="DA671" s="101"/>
      <c r="DB671" s="101"/>
      <c r="DC671" s="101"/>
      <c r="DD671" s="101"/>
      <c r="DE671" s="101"/>
      <c r="DF671" s="101"/>
      <c r="DG671" s="101"/>
      <c r="DH671" s="101"/>
      <c r="DI671" s="101"/>
      <c r="DJ671" s="101"/>
      <c r="DK671" s="101"/>
    </row>
    <row r="672" spans="1:19" s="49" customFormat="1" ht="76.5" customHeight="1">
      <c r="A672" s="20" t="s">
        <v>891</v>
      </c>
      <c r="B672" s="118" t="s">
        <v>892</v>
      </c>
      <c r="C672" s="20"/>
      <c r="D672" s="37"/>
      <c r="E672" s="38"/>
      <c r="F672" s="38"/>
      <c r="G672" s="37"/>
      <c r="H672" s="20"/>
      <c r="I672" s="20"/>
      <c r="J672" s="20"/>
      <c r="K672" s="20"/>
      <c r="L672" s="20"/>
      <c r="M672" s="20"/>
      <c r="N672" s="18"/>
      <c r="O672" s="18"/>
      <c r="P672" s="18"/>
      <c r="Q672" s="18"/>
      <c r="R672" s="18"/>
      <c r="S672" s="18"/>
    </row>
    <row r="673" spans="1:19" s="19" customFormat="1" ht="32.25" customHeight="1">
      <c r="A673" s="22">
        <v>1</v>
      </c>
      <c r="B673" s="24" t="s">
        <v>893</v>
      </c>
      <c r="C673" s="1" t="s">
        <v>171</v>
      </c>
      <c r="D673" s="14"/>
      <c r="E673" s="17"/>
      <c r="F673" s="17"/>
      <c r="G673" s="14">
        <v>2</v>
      </c>
      <c r="H673" s="23"/>
      <c r="I673" s="23"/>
      <c r="J673" s="23"/>
      <c r="K673" s="23"/>
      <c r="L673" s="23"/>
      <c r="M673" s="23"/>
      <c r="N673" s="18"/>
      <c r="O673" s="18"/>
      <c r="P673" s="18"/>
      <c r="Q673" s="18"/>
      <c r="R673" s="18"/>
      <c r="S673" s="18"/>
    </row>
    <row r="674" spans="1:115" s="19" customFormat="1" ht="47.25">
      <c r="A674" s="25">
        <v>1</v>
      </c>
      <c r="B674" s="2" t="s">
        <v>475</v>
      </c>
      <c r="C674" s="5" t="s">
        <v>171</v>
      </c>
      <c r="D674" s="41" t="s">
        <v>578</v>
      </c>
      <c r="E674" s="10" t="s">
        <v>894</v>
      </c>
      <c r="F674" s="92">
        <v>8412935</v>
      </c>
      <c r="G674" s="41">
        <v>2</v>
      </c>
      <c r="H674" s="56">
        <v>329</v>
      </c>
      <c r="I674" s="54"/>
      <c r="J674" s="36">
        <f>G674*H674</f>
        <v>658</v>
      </c>
      <c r="K674" s="132">
        <v>1</v>
      </c>
      <c r="L674" s="54">
        <f>K674*H674</f>
        <v>329</v>
      </c>
      <c r="M674" s="20" t="s">
        <v>583</v>
      </c>
      <c r="N674" s="55"/>
      <c r="O674" s="55"/>
      <c r="P674" s="55"/>
      <c r="Q674" s="55"/>
      <c r="R674" s="55"/>
      <c r="S674" s="55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  <c r="CZ674" s="49"/>
      <c r="DA674" s="49"/>
      <c r="DB674" s="49"/>
      <c r="DC674" s="49"/>
      <c r="DD674" s="49"/>
      <c r="DE674" s="49"/>
      <c r="DF674" s="49"/>
      <c r="DG674" s="49"/>
      <c r="DH674" s="49"/>
      <c r="DI674" s="49"/>
      <c r="DJ674" s="49"/>
      <c r="DK674" s="49"/>
    </row>
    <row r="675" spans="1:19" s="19" customFormat="1" ht="52.5" customHeight="1">
      <c r="A675" s="22">
        <v>2</v>
      </c>
      <c r="B675" s="24" t="s">
        <v>895</v>
      </c>
      <c r="C675" s="1" t="s">
        <v>896</v>
      </c>
      <c r="D675" s="14"/>
      <c r="E675" s="17"/>
      <c r="F675" s="17"/>
      <c r="G675" s="14">
        <v>50</v>
      </c>
      <c r="H675" s="23"/>
      <c r="I675" s="23"/>
      <c r="J675" s="23"/>
      <c r="K675" s="23"/>
      <c r="L675" s="23"/>
      <c r="M675" s="23"/>
      <c r="N675" s="18"/>
      <c r="O675" s="18"/>
      <c r="P675" s="18"/>
      <c r="Q675" s="18"/>
      <c r="R675" s="18"/>
      <c r="S675" s="18"/>
    </row>
    <row r="676" spans="1:19" s="19" customFormat="1" ht="69" customHeight="1">
      <c r="A676" s="25">
        <v>2</v>
      </c>
      <c r="B676" s="2" t="s">
        <v>235</v>
      </c>
      <c r="C676" s="5" t="s">
        <v>896</v>
      </c>
      <c r="D676" s="5" t="s">
        <v>291</v>
      </c>
      <c r="E676" s="5" t="s">
        <v>897</v>
      </c>
      <c r="F676" s="5">
        <v>8076</v>
      </c>
      <c r="G676" s="41">
        <v>50</v>
      </c>
      <c r="H676" s="53">
        <v>9.85</v>
      </c>
      <c r="I676" s="54"/>
      <c r="J676" s="61">
        <f>G676*H676</f>
        <v>492.5</v>
      </c>
      <c r="K676" s="10">
        <v>1</v>
      </c>
      <c r="L676" s="58">
        <f>H676*K676</f>
        <v>9.85</v>
      </c>
      <c r="M676" s="20" t="s">
        <v>583</v>
      </c>
      <c r="N676" s="55"/>
      <c r="O676" s="55"/>
      <c r="P676" s="55"/>
      <c r="Q676" s="55"/>
      <c r="R676" s="55"/>
      <c r="S676" s="55"/>
    </row>
    <row r="677" spans="1:19" s="19" customFormat="1" ht="33" customHeight="1">
      <c r="A677" s="22">
        <v>5</v>
      </c>
      <c r="B677" s="24" t="s">
        <v>898</v>
      </c>
      <c r="C677" s="1" t="s">
        <v>896</v>
      </c>
      <c r="D677" s="14"/>
      <c r="E677" s="17"/>
      <c r="F677" s="17"/>
      <c r="G677" s="14">
        <v>500</v>
      </c>
      <c r="H677" s="23"/>
      <c r="I677" s="23"/>
      <c r="J677" s="23"/>
      <c r="K677" s="23"/>
      <c r="L677" s="23"/>
      <c r="M677" s="23"/>
      <c r="N677" s="18"/>
      <c r="O677" s="18"/>
      <c r="P677" s="18"/>
      <c r="Q677" s="18"/>
      <c r="R677" s="18"/>
      <c r="S677" s="18"/>
    </row>
    <row r="678" spans="1:115" s="49" customFormat="1" ht="67.5" customHeight="1">
      <c r="A678" s="133">
        <v>5</v>
      </c>
      <c r="B678" s="65" t="s">
        <v>899</v>
      </c>
      <c r="C678" s="133" t="s">
        <v>896</v>
      </c>
      <c r="D678" s="5" t="s">
        <v>900</v>
      </c>
      <c r="E678" s="25" t="s">
        <v>901</v>
      </c>
      <c r="F678" s="25">
        <v>22616605</v>
      </c>
      <c r="G678" s="134">
        <v>500</v>
      </c>
      <c r="H678" s="135">
        <v>8.3</v>
      </c>
      <c r="I678" s="136"/>
      <c r="J678" s="137">
        <f>G678*H678</f>
        <v>4150</v>
      </c>
      <c r="K678" s="133" t="s">
        <v>902</v>
      </c>
      <c r="L678" s="136">
        <v>8.3</v>
      </c>
      <c r="M678" s="20" t="s">
        <v>583</v>
      </c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38"/>
      <c r="AX678" s="138"/>
      <c r="AY678" s="138"/>
      <c r="AZ678" s="138"/>
      <c r="BA678" s="138"/>
      <c r="BB678" s="138"/>
      <c r="BC678" s="138"/>
      <c r="BD678" s="138"/>
      <c r="BE678" s="138"/>
      <c r="BF678" s="138"/>
      <c r="BG678" s="138"/>
      <c r="BH678" s="138"/>
      <c r="BI678" s="138"/>
      <c r="BJ678" s="138"/>
      <c r="BK678" s="138"/>
      <c r="BL678" s="138"/>
      <c r="BM678" s="138"/>
      <c r="BN678" s="138"/>
      <c r="BO678" s="138"/>
      <c r="BP678" s="138"/>
      <c r="BQ678" s="138"/>
      <c r="BR678" s="138"/>
      <c r="BS678" s="138"/>
      <c r="BT678" s="138"/>
      <c r="BU678" s="138"/>
      <c r="BV678" s="138"/>
      <c r="BW678" s="138"/>
      <c r="BX678" s="138"/>
      <c r="BY678" s="138"/>
      <c r="BZ678" s="138"/>
      <c r="CA678" s="138"/>
      <c r="CB678" s="138"/>
      <c r="CC678" s="138"/>
      <c r="CD678" s="138"/>
      <c r="CE678" s="138"/>
      <c r="CF678" s="138"/>
      <c r="CG678" s="138"/>
      <c r="CH678" s="138"/>
      <c r="CI678" s="138"/>
      <c r="CJ678" s="138"/>
      <c r="CK678" s="138"/>
      <c r="CL678" s="138"/>
      <c r="CM678" s="138"/>
      <c r="CN678" s="138"/>
      <c r="CO678" s="138"/>
      <c r="CP678" s="138"/>
      <c r="CQ678" s="138"/>
      <c r="CR678" s="138"/>
      <c r="CS678" s="138"/>
      <c r="CT678" s="138"/>
      <c r="CU678" s="138"/>
      <c r="CV678" s="138"/>
      <c r="CW678" s="138"/>
      <c r="CX678" s="138"/>
      <c r="CY678" s="138"/>
      <c r="CZ678" s="138"/>
      <c r="DA678" s="138"/>
      <c r="DB678" s="138"/>
      <c r="DC678" s="138"/>
      <c r="DD678" s="138"/>
      <c r="DE678" s="138"/>
      <c r="DF678" s="138"/>
      <c r="DG678" s="138"/>
      <c r="DH678" s="138"/>
      <c r="DI678" s="138"/>
      <c r="DJ678" s="138"/>
      <c r="DK678" s="138"/>
    </row>
    <row r="679" spans="1:115" s="19" customFormat="1" ht="45.75" customHeight="1">
      <c r="A679" s="22">
        <v>7</v>
      </c>
      <c r="B679" s="24" t="s">
        <v>903</v>
      </c>
      <c r="C679" s="1" t="s">
        <v>771</v>
      </c>
      <c r="D679" s="14"/>
      <c r="E679" s="17"/>
      <c r="F679" s="17"/>
      <c r="G679" s="14">
        <v>500</v>
      </c>
      <c r="H679" s="23"/>
      <c r="I679" s="23"/>
      <c r="J679" s="23"/>
      <c r="K679" s="23"/>
      <c r="L679" s="23"/>
      <c r="M679" s="23"/>
      <c r="N679" s="18"/>
      <c r="O679" s="18"/>
      <c r="P679" s="18"/>
      <c r="Q679" s="18"/>
      <c r="R679" s="18"/>
      <c r="S679" s="18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</row>
    <row r="680" spans="1:115" s="19" customFormat="1" ht="65.25" customHeight="1">
      <c r="A680" s="25">
        <v>7</v>
      </c>
      <c r="B680" s="2" t="s">
        <v>475</v>
      </c>
      <c r="C680" s="5" t="s">
        <v>771</v>
      </c>
      <c r="D680" s="139" t="s">
        <v>904</v>
      </c>
      <c r="E680" s="139" t="s">
        <v>905</v>
      </c>
      <c r="F680" s="139" t="s">
        <v>906</v>
      </c>
      <c r="G680" s="41">
        <v>500</v>
      </c>
      <c r="H680" s="105">
        <v>9.12</v>
      </c>
      <c r="I680" s="54"/>
      <c r="J680" s="36">
        <f>G680*H680</f>
        <v>4560</v>
      </c>
      <c r="K680" s="10">
        <v>1</v>
      </c>
      <c r="L680" s="54">
        <f>K680*H680</f>
        <v>9.12</v>
      </c>
      <c r="M680" s="20" t="s">
        <v>583</v>
      </c>
      <c r="N680" s="55"/>
      <c r="O680" s="55"/>
      <c r="P680" s="55"/>
      <c r="Q680" s="55"/>
      <c r="R680" s="55"/>
      <c r="S680" s="55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  <c r="CZ680" s="49"/>
      <c r="DA680" s="49"/>
      <c r="DB680" s="49"/>
      <c r="DC680" s="49"/>
      <c r="DD680" s="49"/>
      <c r="DE680" s="49"/>
      <c r="DF680" s="49"/>
      <c r="DG680" s="49"/>
      <c r="DH680" s="49"/>
      <c r="DI680" s="49"/>
      <c r="DJ680" s="49"/>
      <c r="DK680" s="49"/>
    </row>
    <row r="681" spans="1:19" s="19" customFormat="1" ht="36.75" customHeight="1">
      <c r="A681" s="25">
        <v>7</v>
      </c>
      <c r="B681" s="2" t="s">
        <v>178</v>
      </c>
      <c r="C681" s="5" t="s">
        <v>771</v>
      </c>
      <c r="D681" s="57" t="s">
        <v>907</v>
      </c>
      <c r="E681" s="64" t="s">
        <v>908</v>
      </c>
      <c r="F681" s="64" t="s">
        <v>909</v>
      </c>
      <c r="G681" s="41">
        <v>500</v>
      </c>
      <c r="H681" s="54">
        <v>12</v>
      </c>
      <c r="I681" s="10"/>
      <c r="J681" s="36">
        <f>SUM(H681*G681)</f>
        <v>6000</v>
      </c>
      <c r="K681" s="10">
        <v>4</v>
      </c>
      <c r="L681" s="54">
        <f>SUM(K681*H681)</f>
        <v>48</v>
      </c>
      <c r="M681" s="10" t="s">
        <v>585</v>
      </c>
      <c r="N681" s="55"/>
      <c r="O681" s="55"/>
      <c r="P681" s="55"/>
      <c r="Q681" s="55"/>
      <c r="R681" s="55"/>
      <c r="S681" s="55"/>
    </row>
    <row r="682" spans="1:19" s="19" customFormat="1" ht="71.25" customHeight="1">
      <c r="A682" s="25">
        <v>7</v>
      </c>
      <c r="B682" s="9" t="s">
        <v>352</v>
      </c>
      <c r="C682" s="5" t="s">
        <v>771</v>
      </c>
      <c r="D682" s="10" t="s">
        <v>910</v>
      </c>
      <c r="E682" s="10" t="s">
        <v>911</v>
      </c>
      <c r="F682" s="10">
        <v>12555</v>
      </c>
      <c r="G682" s="41">
        <v>500</v>
      </c>
      <c r="H682" s="53">
        <v>12</v>
      </c>
      <c r="I682" s="10"/>
      <c r="J682" s="36">
        <f>G682*H682</f>
        <v>6000</v>
      </c>
      <c r="K682" s="10">
        <v>1</v>
      </c>
      <c r="L682" s="54">
        <f>K682*H682</f>
        <v>12</v>
      </c>
      <c r="M682" s="10" t="s">
        <v>585</v>
      </c>
      <c r="N682" s="55"/>
      <c r="O682" s="55"/>
      <c r="P682" s="55"/>
      <c r="Q682" s="55"/>
      <c r="R682" s="55"/>
      <c r="S682" s="55"/>
    </row>
    <row r="683" spans="1:19" s="19" customFormat="1" ht="87.75" customHeight="1">
      <c r="A683" s="25">
        <v>7</v>
      </c>
      <c r="B683" s="2" t="s">
        <v>235</v>
      </c>
      <c r="C683" s="5" t="s">
        <v>771</v>
      </c>
      <c r="D683" s="5" t="s">
        <v>291</v>
      </c>
      <c r="E683" s="5" t="s">
        <v>912</v>
      </c>
      <c r="F683" s="5">
        <v>8926</v>
      </c>
      <c r="G683" s="41">
        <v>500</v>
      </c>
      <c r="H683" s="53">
        <v>12.5</v>
      </c>
      <c r="I683" s="54"/>
      <c r="J683" s="61">
        <f>G683*H683</f>
        <v>6250</v>
      </c>
      <c r="K683" s="10">
        <v>1</v>
      </c>
      <c r="L683" s="58">
        <f>H683*K683</f>
        <v>12.5</v>
      </c>
      <c r="M683" s="10" t="s">
        <v>586</v>
      </c>
      <c r="N683" s="55"/>
      <c r="O683" s="55"/>
      <c r="P683" s="55"/>
      <c r="Q683" s="55"/>
      <c r="R683" s="55"/>
      <c r="S683" s="55"/>
    </row>
    <row r="684" spans="1:19" s="19" customFormat="1" ht="59.25" customHeight="1">
      <c r="A684" s="25">
        <v>7</v>
      </c>
      <c r="B684" s="2" t="s">
        <v>207</v>
      </c>
      <c r="C684" s="5" t="s">
        <v>771</v>
      </c>
      <c r="D684" s="10" t="s">
        <v>913</v>
      </c>
      <c r="E684" s="10" t="s">
        <v>914</v>
      </c>
      <c r="F684" s="10" t="s">
        <v>914</v>
      </c>
      <c r="G684" s="41">
        <v>500</v>
      </c>
      <c r="H684" s="53">
        <v>13</v>
      </c>
      <c r="I684" s="10"/>
      <c r="J684" s="36">
        <f>G684*H684</f>
        <v>6500</v>
      </c>
      <c r="K684" s="10">
        <v>1</v>
      </c>
      <c r="L684" s="54">
        <f>H684*K684</f>
        <v>13</v>
      </c>
      <c r="M684" s="10" t="s">
        <v>589</v>
      </c>
      <c r="N684" s="55"/>
      <c r="O684" s="55"/>
      <c r="P684" s="55"/>
      <c r="Q684" s="55"/>
      <c r="R684" s="55"/>
      <c r="S684" s="55"/>
    </row>
    <row r="685" spans="1:19" s="19" customFormat="1" ht="119.25" customHeight="1">
      <c r="A685" s="25">
        <v>7</v>
      </c>
      <c r="B685" s="2" t="s">
        <v>355</v>
      </c>
      <c r="C685" s="5" t="s">
        <v>771</v>
      </c>
      <c r="D685" s="97" t="s">
        <v>915</v>
      </c>
      <c r="E685" s="9" t="s">
        <v>916</v>
      </c>
      <c r="F685" s="10">
        <v>200623</v>
      </c>
      <c r="G685" s="41">
        <v>500</v>
      </c>
      <c r="H685" s="53">
        <v>14.28</v>
      </c>
      <c r="I685" s="10"/>
      <c r="J685" s="36">
        <f>G685*H685</f>
        <v>7140</v>
      </c>
      <c r="K685" s="10">
        <v>1</v>
      </c>
      <c r="L685" s="54">
        <f>K685*H685</f>
        <v>14.28</v>
      </c>
      <c r="M685" s="10" t="s">
        <v>590</v>
      </c>
      <c r="N685" s="55"/>
      <c r="O685" s="55"/>
      <c r="P685" s="55"/>
      <c r="Q685" s="55"/>
      <c r="R685" s="55"/>
      <c r="S685" s="55"/>
    </row>
    <row r="686" spans="1:19" s="19" customFormat="1" ht="44.25" customHeight="1">
      <c r="A686" s="22">
        <v>8</v>
      </c>
      <c r="B686" s="24" t="s">
        <v>917</v>
      </c>
      <c r="C686" s="1" t="s">
        <v>896</v>
      </c>
      <c r="D686" s="14"/>
      <c r="E686" s="17"/>
      <c r="F686" s="17"/>
      <c r="G686" s="14">
        <v>300</v>
      </c>
      <c r="H686" s="23"/>
      <c r="I686" s="23"/>
      <c r="J686" s="23"/>
      <c r="K686" s="23"/>
      <c r="L686" s="23"/>
      <c r="M686" s="23"/>
      <c r="N686" s="18"/>
      <c r="O686" s="18"/>
      <c r="P686" s="18"/>
      <c r="Q686" s="18"/>
      <c r="R686" s="18"/>
      <c r="S686" s="18"/>
    </row>
    <row r="687" spans="1:19" s="19" customFormat="1" ht="63.75" customHeight="1">
      <c r="A687" s="25">
        <v>8</v>
      </c>
      <c r="B687" s="2" t="s">
        <v>207</v>
      </c>
      <c r="C687" s="5" t="s">
        <v>896</v>
      </c>
      <c r="D687" s="10" t="s">
        <v>918</v>
      </c>
      <c r="E687" s="10" t="s">
        <v>919</v>
      </c>
      <c r="F687" s="10" t="s">
        <v>920</v>
      </c>
      <c r="G687" s="41">
        <v>300</v>
      </c>
      <c r="H687" s="53">
        <v>3.5</v>
      </c>
      <c r="I687" s="10"/>
      <c r="J687" s="36">
        <f>G687*H687</f>
        <v>1050</v>
      </c>
      <c r="K687" s="10">
        <v>1</v>
      </c>
      <c r="L687" s="54">
        <f>H687*K687</f>
        <v>3.5</v>
      </c>
      <c r="M687" s="20" t="s">
        <v>583</v>
      </c>
      <c r="N687" s="55"/>
      <c r="O687" s="55"/>
      <c r="P687" s="55"/>
      <c r="Q687" s="55"/>
      <c r="R687" s="55"/>
      <c r="S687" s="55"/>
    </row>
    <row r="688" spans="1:19" s="19" customFormat="1" ht="45" customHeight="1">
      <c r="A688" s="25">
        <v>8</v>
      </c>
      <c r="B688" s="9" t="s">
        <v>352</v>
      </c>
      <c r="C688" s="5" t="s">
        <v>896</v>
      </c>
      <c r="D688" s="10" t="s">
        <v>910</v>
      </c>
      <c r="E688" s="10" t="s">
        <v>921</v>
      </c>
      <c r="F688" s="10">
        <v>21584</v>
      </c>
      <c r="G688" s="41">
        <v>300</v>
      </c>
      <c r="H688" s="53">
        <v>4.35</v>
      </c>
      <c r="I688" s="10"/>
      <c r="J688" s="36">
        <f>G688*H688</f>
        <v>1305</v>
      </c>
      <c r="K688" s="10">
        <v>1</v>
      </c>
      <c r="L688" s="54">
        <f>K688*H688</f>
        <v>4.35</v>
      </c>
      <c r="M688" s="10" t="s">
        <v>585</v>
      </c>
      <c r="N688" s="55"/>
      <c r="O688" s="55"/>
      <c r="P688" s="55"/>
      <c r="Q688" s="55"/>
      <c r="R688" s="55"/>
      <c r="S688" s="55"/>
    </row>
    <row r="689" spans="1:115" s="19" customFormat="1" ht="46.5" customHeight="1">
      <c r="A689" s="133">
        <v>8</v>
      </c>
      <c r="B689" s="65" t="s">
        <v>899</v>
      </c>
      <c r="C689" s="133" t="s">
        <v>896</v>
      </c>
      <c r="D689" s="5" t="s">
        <v>900</v>
      </c>
      <c r="E689" s="25" t="s">
        <v>922</v>
      </c>
      <c r="F689" s="25">
        <v>22614602</v>
      </c>
      <c r="G689" s="134">
        <v>300</v>
      </c>
      <c r="H689" s="135">
        <v>4.5</v>
      </c>
      <c r="I689" s="136"/>
      <c r="J689" s="137">
        <f>G689*H689</f>
        <v>1350</v>
      </c>
      <c r="K689" s="133" t="s">
        <v>902</v>
      </c>
      <c r="L689" s="136">
        <v>4.5</v>
      </c>
      <c r="M689" s="10" t="s">
        <v>586</v>
      </c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38"/>
      <c r="AX689" s="138"/>
      <c r="AY689" s="138"/>
      <c r="AZ689" s="138"/>
      <c r="BA689" s="138"/>
      <c r="BB689" s="138"/>
      <c r="BC689" s="138"/>
      <c r="BD689" s="138"/>
      <c r="BE689" s="138"/>
      <c r="BF689" s="138"/>
      <c r="BG689" s="138"/>
      <c r="BH689" s="138"/>
      <c r="BI689" s="138"/>
      <c r="BJ689" s="138"/>
      <c r="BK689" s="138"/>
      <c r="BL689" s="138"/>
      <c r="BM689" s="138"/>
      <c r="BN689" s="138"/>
      <c r="BO689" s="138"/>
      <c r="BP689" s="138"/>
      <c r="BQ689" s="138"/>
      <c r="BR689" s="138"/>
      <c r="BS689" s="138"/>
      <c r="BT689" s="138"/>
      <c r="BU689" s="138"/>
      <c r="BV689" s="138"/>
      <c r="BW689" s="138"/>
      <c r="BX689" s="138"/>
      <c r="BY689" s="138"/>
      <c r="BZ689" s="138"/>
      <c r="CA689" s="138"/>
      <c r="CB689" s="138"/>
      <c r="CC689" s="138"/>
      <c r="CD689" s="138"/>
      <c r="CE689" s="138"/>
      <c r="CF689" s="138"/>
      <c r="CG689" s="138"/>
      <c r="CH689" s="138"/>
      <c r="CI689" s="138"/>
      <c r="CJ689" s="138"/>
      <c r="CK689" s="138"/>
      <c r="CL689" s="138"/>
      <c r="CM689" s="138"/>
      <c r="CN689" s="138"/>
      <c r="CO689" s="138"/>
      <c r="CP689" s="138"/>
      <c r="CQ689" s="138"/>
      <c r="CR689" s="138"/>
      <c r="CS689" s="138"/>
      <c r="CT689" s="138"/>
      <c r="CU689" s="138"/>
      <c r="CV689" s="138"/>
      <c r="CW689" s="138"/>
      <c r="CX689" s="138"/>
      <c r="CY689" s="138"/>
      <c r="CZ689" s="138"/>
      <c r="DA689" s="138"/>
      <c r="DB689" s="138"/>
      <c r="DC689" s="138"/>
      <c r="DD689" s="138"/>
      <c r="DE689" s="138"/>
      <c r="DF689" s="138"/>
      <c r="DG689" s="138"/>
      <c r="DH689" s="138"/>
      <c r="DI689" s="138"/>
      <c r="DJ689" s="138"/>
      <c r="DK689" s="138"/>
    </row>
    <row r="690" spans="1:19" s="19" customFormat="1" ht="48.75" customHeight="1">
      <c r="A690" s="25">
        <v>8</v>
      </c>
      <c r="B690" s="2" t="s">
        <v>235</v>
      </c>
      <c r="C690" s="5" t="s">
        <v>896</v>
      </c>
      <c r="D690" s="5" t="s">
        <v>291</v>
      </c>
      <c r="E690" s="5" t="s">
        <v>923</v>
      </c>
      <c r="F690" s="5">
        <v>7938</v>
      </c>
      <c r="G690" s="41">
        <v>300</v>
      </c>
      <c r="H690" s="53">
        <v>4.55</v>
      </c>
      <c r="I690" s="54"/>
      <c r="J690" s="61">
        <f>G690*H690</f>
        <v>1365</v>
      </c>
      <c r="K690" s="10">
        <v>1</v>
      </c>
      <c r="L690" s="58">
        <f>H690*K690</f>
        <v>4.55</v>
      </c>
      <c r="M690" s="10" t="s">
        <v>589</v>
      </c>
      <c r="N690" s="55"/>
      <c r="O690" s="55"/>
      <c r="P690" s="55"/>
      <c r="Q690" s="55"/>
      <c r="R690" s="55"/>
      <c r="S690" s="55"/>
    </row>
    <row r="691" spans="1:115" s="19" customFormat="1" ht="42.75" customHeight="1">
      <c r="A691" s="25">
        <v>8</v>
      </c>
      <c r="B691" s="2" t="s">
        <v>475</v>
      </c>
      <c r="C691" s="5" t="s">
        <v>896</v>
      </c>
      <c r="D691" s="139" t="s">
        <v>924</v>
      </c>
      <c r="E691" s="139" t="s">
        <v>925</v>
      </c>
      <c r="F691" s="139" t="s">
        <v>920</v>
      </c>
      <c r="G691" s="41">
        <v>300</v>
      </c>
      <c r="H691" s="105">
        <v>5.13</v>
      </c>
      <c r="I691" s="54"/>
      <c r="J691" s="36">
        <f>G691*H691</f>
        <v>1539</v>
      </c>
      <c r="K691" s="10">
        <v>1</v>
      </c>
      <c r="L691" s="54">
        <f>K691*H691</f>
        <v>5.13</v>
      </c>
      <c r="M691" s="10" t="s">
        <v>590</v>
      </c>
      <c r="N691" s="55"/>
      <c r="O691" s="55"/>
      <c r="P691" s="55"/>
      <c r="Q691" s="55"/>
      <c r="R691" s="55"/>
      <c r="S691" s="55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</row>
    <row r="692" spans="1:19" s="19" customFormat="1" ht="60" customHeight="1">
      <c r="A692" s="22">
        <v>9</v>
      </c>
      <c r="B692" s="24" t="s">
        <v>926</v>
      </c>
      <c r="C692" s="1" t="s">
        <v>171</v>
      </c>
      <c r="D692" s="14"/>
      <c r="E692" s="17"/>
      <c r="F692" s="17"/>
      <c r="G692" s="14">
        <v>60</v>
      </c>
      <c r="H692" s="23"/>
      <c r="I692" s="23"/>
      <c r="J692" s="23"/>
      <c r="K692" s="23"/>
      <c r="L692" s="23"/>
      <c r="M692" s="23"/>
      <c r="N692" s="18"/>
      <c r="O692" s="18"/>
      <c r="P692" s="18"/>
      <c r="Q692" s="18"/>
      <c r="R692" s="18"/>
      <c r="S692" s="18"/>
    </row>
    <row r="693" spans="1:19" s="19" customFormat="1" ht="63">
      <c r="A693" s="25">
        <v>9</v>
      </c>
      <c r="B693" s="2" t="s">
        <v>355</v>
      </c>
      <c r="C693" s="5" t="s">
        <v>171</v>
      </c>
      <c r="D693" s="97" t="s">
        <v>915</v>
      </c>
      <c r="E693" s="9" t="s">
        <v>927</v>
      </c>
      <c r="F693" s="10" t="s">
        <v>928</v>
      </c>
      <c r="G693" s="41">
        <v>60</v>
      </c>
      <c r="H693" s="53">
        <v>2.82</v>
      </c>
      <c r="I693" s="10"/>
      <c r="J693" s="36">
        <f>G693*H693</f>
        <v>169.2</v>
      </c>
      <c r="K693" s="10">
        <v>1</v>
      </c>
      <c r="L693" s="54">
        <f>K693*H693</f>
        <v>2.82</v>
      </c>
      <c r="M693" s="20" t="s">
        <v>583</v>
      </c>
      <c r="N693" s="55"/>
      <c r="O693" s="55"/>
      <c r="P693" s="55"/>
      <c r="Q693" s="55"/>
      <c r="R693" s="55"/>
      <c r="S693" s="55"/>
    </row>
    <row r="694" spans="1:19" s="19" customFormat="1" ht="55.5" customHeight="1">
      <c r="A694" s="22">
        <v>10</v>
      </c>
      <c r="B694" s="24" t="s">
        <v>929</v>
      </c>
      <c r="C694" s="1" t="s">
        <v>896</v>
      </c>
      <c r="D694" s="14"/>
      <c r="E694" s="17"/>
      <c r="F694" s="17"/>
      <c r="G694" s="14">
        <v>500</v>
      </c>
      <c r="H694" s="23"/>
      <c r="I694" s="23"/>
      <c r="J694" s="23"/>
      <c r="K694" s="23"/>
      <c r="L694" s="23"/>
      <c r="M694" s="23"/>
      <c r="N694" s="18"/>
      <c r="O694" s="18"/>
      <c r="P694" s="18"/>
      <c r="Q694" s="18"/>
      <c r="R694" s="18"/>
      <c r="S694" s="18"/>
    </row>
    <row r="695" spans="1:19" s="19" customFormat="1" ht="51.75" customHeight="1">
      <c r="A695" s="25">
        <v>10</v>
      </c>
      <c r="B695" s="2" t="s">
        <v>207</v>
      </c>
      <c r="C695" s="5" t="s">
        <v>896</v>
      </c>
      <c r="D695" s="10" t="s">
        <v>918</v>
      </c>
      <c r="E695" s="10" t="s">
        <v>930</v>
      </c>
      <c r="F695" s="10" t="s">
        <v>931</v>
      </c>
      <c r="G695" s="41">
        <v>500</v>
      </c>
      <c r="H695" s="53">
        <v>4.4</v>
      </c>
      <c r="I695" s="10"/>
      <c r="J695" s="36">
        <f>G695*H695</f>
        <v>2200</v>
      </c>
      <c r="K695" s="10">
        <v>1</v>
      </c>
      <c r="L695" s="54">
        <f>H695*K695</f>
        <v>4.4</v>
      </c>
      <c r="M695" s="20" t="s">
        <v>583</v>
      </c>
      <c r="N695" s="55"/>
      <c r="O695" s="55"/>
      <c r="P695" s="55"/>
      <c r="Q695" s="55"/>
      <c r="R695" s="55"/>
      <c r="S695" s="55"/>
    </row>
    <row r="696" spans="1:19" s="19" customFormat="1" ht="38.25" customHeight="1">
      <c r="A696" s="25">
        <v>10</v>
      </c>
      <c r="B696" s="9" t="s">
        <v>352</v>
      </c>
      <c r="C696" s="5" t="s">
        <v>896</v>
      </c>
      <c r="D696" s="10" t="s">
        <v>910</v>
      </c>
      <c r="E696" s="10" t="s">
        <v>932</v>
      </c>
      <c r="F696" s="10">
        <v>21850</v>
      </c>
      <c r="G696" s="41">
        <v>500</v>
      </c>
      <c r="H696" s="53">
        <v>5.12</v>
      </c>
      <c r="I696" s="10"/>
      <c r="J696" s="36">
        <f>G696*H696</f>
        <v>2560</v>
      </c>
      <c r="K696" s="10">
        <v>1</v>
      </c>
      <c r="L696" s="54">
        <f>K696*H696</f>
        <v>5.12</v>
      </c>
      <c r="M696" s="10" t="s">
        <v>585</v>
      </c>
      <c r="N696" s="55"/>
      <c r="O696" s="55"/>
      <c r="P696" s="55"/>
      <c r="Q696" s="55"/>
      <c r="R696" s="55"/>
      <c r="S696" s="55"/>
    </row>
    <row r="697" spans="1:19" s="19" customFormat="1" ht="46.5" customHeight="1">
      <c r="A697" s="25">
        <v>10</v>
      </c>
      <c r="B697" s="2" t="s">
        <v>235</v>
      </c>
      <c r="C697" s="5" t="s">
        <v>896</v>
      </c>
      <c r="D697" s="5" t="s">
        <v>291</v>
      </c>
      <c r="E697" s="5" t="s">
        <v>933</v>
      </c>
      <c r="F697" s="5">
        <v>14599</v>
      </c>
      <c r="G697" s="41">
        <v>500</v>
      </c>
      <c r="H697" s="53">
        <v>5.95</v>
      </c>
      <c r="I697" s="54"/>
      <c r="J697" s="61">
        <f>G697*H697</f>
        <v>2975</v>
      </c>
      <c r="K697" s="10">
        <v>1</v>
      </c>
      <c r="L697" s="58">
        <f>H697*K697</f>
        <v>5.95</v>
      </c>
      <c r="M697" s="10" t="s">
        <v>586</v>
      </c>
      <c r="N697" s="55"/>
      <c r="O697" s="55"/>
      <c r="P697" s="55"/>
      <c r="Q697" s="55"/>
      <c r="R697" s="55"/>
      <c r="S697" s="55"/>
    </row>
    <row r="698" spans="1:115" s="19" customFormat="1" ht="51" customHeight="1">
      <c r="A698" s="25">
        <v>10</v>
      </c>
      <c r="B698" s="2" t="s">
        <v>475</v>
      </c>
      <c r="C698" s="5" t="s">
        <v>896</v>
      </c>
      <c r="D698" s="139" t="s">
        <v>924</v>
      </c>
      <c r="E698" s="139" t="s">
        <v>934</v>
      </c>
      <c r="F698" s="139" t="s">
        <v>935</v>
      </c>
      <c r="G698" s="41">
        <v>500</v>
      </c>
      <c r="H698" s="105">
        <v>6.53</v>
      </c>
      <c r="I698" s="54"/>
      <c r="J698" s="36">
        <f>G698*H698</f>
        <v>3265</v>
      </c>
      <c r="K698" s="10">
        <v>1</v>
      </c>
      <c r="L698" s="54">
        <f>K698*H698</f>
        <v>6.53</v>
      </c>
      <c r="M698" s="10" t="s">
        <v>589</v>
      </c>
      <c r="N698" s="55"/>
      <c r="O698" s="55"/>
      <c r="P698" s="55"/>
      <c r="Q698" s="55"/>
      <c r="R698" s="55"/>
      <c r="S698" s="55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  <c r="CZ698" s="49"/>
      <c r="DA698" s="49"/>
      <c r="DB698" s="49"/>
      <c r="DC698" s="49"/>
      <c r="DD698" s="49"/>
      <c r="DE698" s="49"/>
      <c r="DF698" s="49"/>
      <c r="DG698" s="49"/>
      <c r="DH698" s="49"/>
      <c r="DI698" s="49"/>
      <c r="DJ698" s="49"/>
      <c r="DK698" s="49"/>
    </row>
    <row r="699" spans="1:19" s="19" customFormat="1" ht="61.5" customHeight="1">
      <c r="A699" s="22">
        <v>11</v>
      </c>
      <c r="B699" s="24" t="s">
        <v>936</v>
      </c>
      <c r="C699" s="1" t="s">
        <v>771</v>
      </c>
      <c r="D699" s="14"/>
      <c r="E699" s="17"/>
      <c r="F699" s="17"/>
      <c r="G699" s="14">
        <v>800</v>
      </c>
      <c r="H699" s="23"/>
      <c r="I699" s="23"/>
      <c r="J699" s="23"/>
      <c r="K699" s="23"/>
      <c r="L699" s="23"/>
      <c r="M699" s="23"/>
      <c r="N699" s="18"/>
      <c r="O699" s="18"/>
      <c r="P699" s="18"/>
      <c r="Q699" s="18"/>
      <c r="R699" s="18"/>
      <c r="S699" s="18"/>
    </row>
    <row r="700" spans="1:115" s="19" customFormat="1" ht="32.25" customHeight="1">
      <c r="A700" s="25">
        <v>11</v>
      </c>
      <c r="B700" s="2" t="s">
        <v>475</v>
      </c>
      <c r="C700" s="5" t="s">
        <v>771</v>
      </c>
      <c r="D700" s="139" t="s">
        <v>924</v>
      </c>
      <c r="E700" s="139" t="s">
        <v>937</v>
      </c>
      <c r="F700" s="139" t="s">
        <v>938</v>
      </c>
      <c r="G700" s="41">
        <v>800</v>
      </c>
      <c r="H700" s="105">
        <v>4.34</v>
      </c>
      <c r="I700" s="54"/>
      <c r="J700" s="36">
        <f>G700*H700</f>
        <v>3472</v>
      </c>
      <c r="K700" s="10">
        <v>1</v>
      </c>
      <c r="L700" s="54">
        <f>K700*H700</f>
        <v>4.34</v>
      </c>
      <c r="M700" s="20" t="s">
        <v>583</v>
      </c>
      <c r="N700" s="55"/>
      <c r="O700" s="55"/>
      <c r="P700" s="55"/>
      <c r="Q700" s="55"/>
      <c r="R700" s="55"/>
      <c r="S700" s="55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</row>
    <row r="701" spans="1:19" s="19" customFormat="1" ht="49.5" customHeight="1">
      <c r="A701" s="25">
        <v>11</v>
      </c>
      <c r="B701" s="9" t="s">
        <v>352</v>
      </c>
      <c r="C701" s="5" t="s">
        <v>771</v>
      </c>
      <c r="D701" s="10" t="s">
        <v>910</v>
      </c>
      <c r="E701" s="10" t="s">
        <v>939</v>
      </c>
      <c r="F701" s="10">
        <v>53215</v>
      </c>
      <c r="G701" s="41">
        <v>800</v>
      </c>
      <c r="H701" s="56">
        <v>4.4</v>
      </c>
      <c r="I701" s="5"/>
      <c r="J701" s="36">
        <f>G701*H701</f>
        <v>3520.0000000000005</v>
      </c>
      <c r="K701" s="5">
        <v>1</v>
      </c>
      <c r="L701" s="54">
        <f>K701*H701</f>
        <v>4.4</v>
      </c>
      <c r="M701" s="10" t="s">
        <v>585</v>
      </c>
      <c r="N701" s="55"/>
      <c r="O701" s="55"/>
      <c r="P701" s="55"/>
      <c r="Q701" s="55"/>
      <c r="R701" s="55"/>
      <c r="S701" s="55"/>
    </row>
    <row r="702" spans="1:19" s="19" customFormat="1" ht="39.75" customHeight="1">
      <c r="A702" s="25">
        <v>11</v>
      </c>
      <c r="B702" s="2" t="s">
        <v>207</v>
      </c>
      <c r="C702" s="5" t="s">
        <v>771</v>
      </c>
      <c r="D702" s="10" t="s">
        <v>918</v>
      </c>
      <c r="E702" s="10" t="s">
        <v>940</v>
      </c>
      <c r="F702" s="10" t="s">
        <v>941</v>
      </c>
      <c r="G702" s="41">
        <v>800</v>
      </c>
      <c r="H702" s="53">
        <v>4.5</v>
      </c>
      <c r="I702" s="10"/>
      <c r="J702" s="36">
        <f>G702*H702</f>
        <v>3600</v>
      </c>
      <c r="K702" s="10">
        <v>1</v>
      </c>
      <c r="L702" s="54">
        <f>H702*K702</f>
        <v>4.5</v>
      </c>
      <c r="M702" s="10" t="s">
        <v>586</v>
      </c>
      <c r="N702" s="55"/>
      <c r="O702" s="55"/>
      <c r="P702" s="55"/>
      <c r="Q702" s="55"/>
      <c r="R702" s="55"/>
      <c r="S702" s="55"/>
    </row>
    <row r="703" spans="1:19" s="19" customFormat="1" ht="99.75" customHeight="1">
      <c r="A703" s="25">
        <v>11</v>
      </c>
      <c r="B703" s="2" t="s">
        <v>355</v>
      </c>
      <c r="C703" s="5" t="s">
        <v>771</v>
      </c>
      <c r="D703" s="97" t="s">
        <v>915</v>
      </c>
      <c r="E703" s="9" t="s">
        <v>942</v>
      </c>
      <c r="F703" s="10" t="s">
        <v>943</v>
      </c>
      <c r="G703" s="41">
        <v>800</v>
      </c>
      <c r="H703" s="53">
        <v>7.42</v>
      </c>
      <c r="I703" s="10"/>
      <c r="J703" s="36">
        <f>G703*H703</f>
        <v>5936</v>
      </c>
      <c r="K703" s="10">
        <v>1</v>
      </c>
      <c r="L703" s="54">
        <f>K703*H703</f>
        <v>7.42</v>
      </c>
      <c r="M703" s="10" t="s">
        <v>589</v>
      </c>
      <c r="N703" s="55"/>
      <c r="O703" s="55"/>
      <c r="P703" s="55"/>
      <c r="Q703" s="55"/>
      <c r="R703" s="55"/>
      <c r="S703" s="55"/>
    </row>
    <row r="704" spans="1:19" s="19" customFormat="1" ht="49.5" customHeight="1">
      <c r="A704" s="22">
        <v>12</v>
      </c>
      <c r="B704" s="24" t="s">
        <v>944</v>
      </c>
      <c r="C704" s="1"/>
      <c r="D704" s="14"/>
      <c r="E704" s="17"/>
      <c r="F704" s="17"/>
      <c r="G704" s="14"/>
      <c r="H704" s="23"/>
      <c r="I704" s="23"/>
      <c r="J704" s="23"/>
      <c r="K704" s="23"/>
      <c r="L704" s="23"/>
      <c r="M704" s="23"/>
      <c r="N704" s="18"/>
      <c r="O704" s="18"/>
      <c r="P704" s="18"/>
      <c r="Q704" s="18"/>
      <c r="R704" s="18"/>
      <c r="S704" s="18"/>
    </row>
    <row r="705" spans="1:19" s="19" customFormat="1" ht="32.25" customHeight="1">
      <c r="A705" s="22">
        <v>12</v>
      </c>
      <c r="B705" s="24" t="s">
        <v>207</v>
      </c>
      <c r="C705" s="1"/>
      <c r="D705" s="23"/>
      <c r="E705" s="23"/>
      <c r="F705" s="23"/>
      <c r="G705" s="14"/>
      <c r="H705" s="35"/>
      <c r="I705" s="140"/>
      <c r="J705" s="36">
        <f>SUM(I707:I709)</f>
        <v>36500</v>
      </c>
      <c r="K705" s="23"/>
      <c r="L705" s="36"/>
      <c r="M705" s="20" t="s">
        <v>583</v>
      </c>
      <c r="N705" s="18"/>
      <c r="O705" s="18"/>
      <c r="P705" s="18"/>
      <c r="Q705" s="18"/>
      <c r="R705" s="18"/>
      <c r="S705" s="18"/>
    </row>
    <row r="706" spans="1:19" s="19" customFormat="1" ht="49.5" customHeight="1">
      <c r="A706" s="25">
        <v>12.1</v>
      </c>
      <c r="B706" s="9" t="s">
        <v>945</v>
      </c>
      <c r="C706" s="1" t="s">
        <v>896</v>
      </c>
      <c r="D706" s="14"/>
      <c r="E706" s="17"/>
      <c r="F706" s="17"/>
      <c r="G706" s="14">
        <v>500</v>
      </c>
      <c r="H706" s="23"/>
      <c r="I706" s="23"/>
      <c r="J706" s="23"/>
      <c r="K706" s="23"/>
      <c r="L706" s="23"/>
      <c r="M706" s="23"/>
      <c r="N706" s="18"/>
      <c r="O706" s="18"/>
      <c r="P706" s="18"/>
      <c r="Q706" s="18"/>
      <c r="R706" s="18"/>
      <c r="S706" s="18"/>
    </row>
    <row r="707" spans="1:19" s="19" customFormat="1" ht="48.75" customHeight="1">
      <c r="A707" s="25">
        <v>12.1</v>
      </c>
      <c r="B707" s="2" t="s">
        <v>207</v>
      </c>
      <c r="C707" s="5" t="s">
        <v>896</v>
      </c>
      <c r="D707" s="10" t="s">
        <v>946</v>
      </c>
      <c r="E707" s="9" t="s">
        <v>947</v>
      </c>
      <c r="F707" s="9">
        <v>97218</v>
      </c>
      <c r="G707" s="41">
        <v>500</v>
      </c>
      <c r="H707" s="53">
        <v>11</v>
      </c>
      <c r="I707" s="141">
        <f>G707*H707</f>
        <v>5500</v>
      </c>
      <c r="J707" s="36"/>
      <c r="K707" s="10">
        <v>10</v>
      </c>
      <c r="L707" s="54">
        <f>H707*K707</f>
        <v>110</v>
      </c>
      <c r="M707" s="10"/>
      <c r="N707" s="55"/>
      <c r="O707" s="55"/>
      <c r="P707" s="55"/>
      <c r="Q707" s="55"/>
      <c r="R707" s="55"/>
      <c r="S707" s="55"/>
    </row>
    <row r="708" spans="1:19" s="19" customFormat="1" ht="44.25" customHeight="1">
      <c r="A708" s="25">
        <v>12.2</v>
      </c>
      <c r="B708" s="9" t="s">
        <v>948</v>
      </c>
      <c r="C708" s="1" t="s">
        <v>949</v>
      </c>
      <c r="D708" s="14"/>
      <c r="E708" s="17"/>
      <c r="F708" s="17"/>
      <c r="G708" s="14">
        <v>500</v>
      </c>
      <c r="H708" s="23"/>
      <c r="I708" s="23"/>
      <c r="J708" s="23"/>
      <c r="K708" s="23"/>
      <c r="L708" s="23"/>
      <c r="M708" s="23"/>
      <c r="N708" s="18"/>
      <c r="O708" s="18"/>
      <c r="P708" s="18"/>
      <c r="Q708" s="18"/>
      <c r="R708" s="18"/>
      <c r="S708" s="18"/>
    </row>
    <row r="709" spans="1:19" s="19" customFormat="1" ht="48" customHeight="1">
      <c r="A709" s="25">
        <v>12.2</v>
      </c>
      <c r="B709" s="2" t="s">
        <v>207</v>
      </c>
      <c r="C709" s="5" t="s">
        <v>949</v>
      </c>
      <c r="D709" s="10" t="s">
        <v>946</v>
      </c>
      <c r="E709" s="9" t="s">
        <v>950</v>
      </c>
      <c r="F709" s="9">
        <v>96516</v>
      </c>
      <c r="G709" s="41">
        <v>500</v>
      </c>
      <c r="H709" s="53">
        <v>62</v>
      </c>
      <c r="I709" s="141">
        <f>G709*H709</f>
        <v>31000</v>
      </c>
      <c r="J709" s="36"/>
      <c r="K709" s="10">
        <v>1</v>
      </c>
      <c r="L709" s="54">
        <f>H709*K709</f>
        <v>62</v>
      </c>
      <c r="M709" s="10"/>
      <c r="N709" s="55"/>
      <c r="O709" s="55"/>
      <c r="P709" s="55"/>
      <c r="Q709" s="55"/>
      <c r="R709" s="55"/>
      <c r="S709" s="55"/>
    </row>
    <row r="710" spans="1:19" s="19" customFormat="1" ht="36.75" customHeight="1">
      <c r="A710" s="22">
        <v>13</v>
      </c>
      <c r="B710" s="24" t="s">
        <v>951</v>
      </c>
      <c r="C710" s="1"/>
      <c r="D710" s="14"/>
      <c r="E710" s="17"/>
      <c r="F710" s="17"/>
      <c r="G710" s="10"/>
      <c r="H710" s="23"/>
      <c r="I710" s="23"/>
      <c r="J710" s="23"/>
      <c r="K710" s="23"/>
      <c r="L710" s="23"/>
      <c r="M710" s="23"/>
      <c r="N710" s="18"/>
      <c r="O710" s="18"/>
      <c r="P710" s="18"/>
      <c r="Q710" s="18"/>
      <c r="R710" s="18"/>
      <c r="S710" s="18"/>
    </row>
    <row r="711" spans="1:115" s="19" customFormat="1" ht="36.75" customHeight="1">
      <c r="A711" s="1">
        <v>13</v>
      </c>
      <c r="B711" s="142" t="s">
        <v>899</v>
      </c>
      <c r="C711" s="143"/>
      <c r="D711" s="143"/>
      <c r="E711" s="143"/>
      <c r="F711" s="143"/>
      <c r="G711" s="143"/>
      <c r="H711" s="144"/>
      <c r="I711" s="137"/>
      <c r="J711" s="137">
        <f>SUM(I713:I725)</f>
        <v>6255</v>
      </c>
      <c r="K711" s="145"/>
      <c r="L711" s="137"/>
      <c r="M711" s="20" t="s">
        <v>583</v>
      </c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  <c r="BU711" s="146"/>
      <c r="BV711" s="146"/>
      <c r="BW711" s="146"/>
      <c r="BX711" s="146"/>
      <c r="BY711" s="146"/>
      <c r="BZ711" s="146"/>
      <c r="CA711" s="146"/>
      <c r="CB711" s="146"/>
      <c r="CC711" s="146"/>
      <c r="CD711" s="146"/>
      <c r="CE711" s="146"/>
      <c r="CF711" s="146"/>
      <c r="CG711" s="146"/>
      <c r="CH711" s="146"/>
      <c r="CI711" s="146"/>
      <c r="CJ711" s="146"/>
      <c r="CK711" s="146"/>
      <c r="CL711" s="146"/>
      <c r="CM711" s="146"/>
      <c r="CN711" s="146"/>
      <c r="CO711" s="146"/>
      <c r="CP711" s="146"/>
      <c r="CQ711" s="146"/>
      <c r="CR711" s="146"/>
      <c r="CS711" s="146"/>
      <c r="CT711" s="146"/>
      <c r="CU711" s="146"/>
      <c r="CV711" s="146"/>
      <c r="CW711" s="146"/>
      <c r="CX711" s="146"/>
      <c r="CY711" s="146"/>
      <c r="CZ711" s="146"/>
      <c r="DA711" s="146"/>
      <c r="DB711" s="146"/>
      <c r="DC711" s="146"/>
      <c r="DD711" s="146"/>
      <c r="DE711" s="146"/>
      <c r="DF711" s="146"/>
      <c r="DG711" s="146"/>
      <c r="DH711" s="146"/>
      <c r="DI711" s="146"/>
      <c r="DJ711" s="146"/>
      <c r="DK711" s="146"/>
    </row>
    <row r="712" spans="1:19" s="19" customFormat="1" ht="36.75" customHeight="1">
      <c r="A712" s="25">
        <v>13.1</v>
      </c>
      <c r="B712" s="2" t="s">
        <v>952</v>
      </c>
      <c r="C712" s="5" t="s">
        <v>171</v>
      </c>
      <c r="D712" s="14"/>
      <c r="E712" s="17"/>
      <c r="F712" s="17"/>
      <c r="G712" s="14">
        <v>2</v>
      </c>
      <c r="H712" s="23"/>
      <c r="I712" s="23"/>
      <c r="J712" s="23"/>
      <c r="K712" s="23"/>
      <c r="L712" s="23"/>
      <c r="M712" s="23"/>
      <c r="N712" s="18"/>
      <c r="O712" s="18"/>
      <c r="P712" s="18"/>
      <c r="Q712" s="18"/>
      <c r="R712" s="18"/>
      <c r="S712" s="18"/>
    </row>
    <row r="713" spans="1:115" s="49" customFormat="1" ht="47.25">
      <c r="A713" s="147">
        <v>13.1</v>
      </c>
      <c r="B713" s="65" t="s">
        <v>899</v>
      </c>
      <c r="C713" s="5" t="s">
        <v>171</v>
      </c>
      <c r="D713" s="5" t="s">
        <v>900</v>
      </c>
      <c r="E713" s="25" t="s">
        <v>953</v>
      </c>
      <c r="F713" s="25">
        <v>22341808</v>
      </c>
      <c r="G713" s="57">
        <v>2</v>
      </c>
      <c r="H713" s="135">
        <v>338</v>
      </c>
      <c r="I713" s="136">
        <f>G713*H713</f>
        <v>676</v>
      </c>
      <c r="J713" s="137"/>
      <c r="K713" s="5" t="s">
        <v>954</v>
      </c>
      <c r="L713" s="136">
        <v>338</v>
      </c>
      <c r="M713" s="133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BZ713" s="148"/>
      <c r="CA713" s="148"/>
      <c r="CB713" s="148"/>
      <c r="CC713" s="148"/>
      <c r="CD713" s="148"/>
      <c r="CE713" s="148"/>
      <c r="CF713" s="148"/>
      <c r="CG713" s="148"/>
      <c r="CH713" s="148"/>
      <c r="CI713" s="148"/>
      <c r="CJ713" s="148"/>
      <c r="CK713" s="148"/>
      <c r="CL713" s="148"/>
      <c r="CM713" s="148"/>
      <c r="CN713" s="148"/>
      <c r="CO713" s="148"/>
      <c r="CP713" s="148"/>
      <c r="CQ713" s="148"/>
      <c r="CR713" s="148"/>
      <c r="CS713" s="148"/>
      <c r="CT713" s="148"/>
      <c r="CU713" s="148"/>
      <c r="CV713" s="148"/>
      <c r="CW713" s="148"/>
      <c r="CX713" s="148"/>
      <c r="CY713" s="148"/>
      <c r="CZ713" s="148"/>
      <c r="DA713" s="148"/>
      <c r="DB713" s="148"/>
      <c r="DC713" s="148"/>
      <c r="DD713" s="148"/>
      <c r="DE713" s="148"/>
      <c r="DF713" s="148"/>
      <c r="DG713" s="148"/>
      <c r="DH713" s="148"/>
      <c r="DI713" s="148"/>
      <c r="DJ713" s="148"/>
      <c r="DK713" s="148"/>
    </row>
    <row r="714" spans="1:19" s="19" customFormat="1" ht="48" customHeight="1">
      <c r="A714" s="25">
        <v>13.2</v>
      </c>
      <c r="B714" s="2" t="s">
        <v>955</v>
      </c>
      <c r="C714" s="5" t="s">
        <v>173</v>
      </c>
      <c r="D714" s="14"/>
      <c r="E714" s="17"/>
      <c r="F714" s="17"/>
      <c r="G714" s="14">
        <v>3</v>
      </c>
      <c r="H714" s="23"/>
      <c r="I714" s="23"/>
      <c r="J714" s="23"/>
      <c r="K714" s="23"/>
      <c r="L714" s="23"/>
      <c r="M714" s="23"/>
      <c r="N714" s="18"/>
      <c r="O714" s="18"/>
      <c r="P714" s="18"/>
      <c r="Q714" s="18"/>
      <c r="R714" s="18"/>
      <c r="S714" s="18"/>
    </row>
    <row r="715" spans="1:115" s="19" customFormat="1" ht="47.25">
      <c r="A715" s="147">
        <v>13.2</v>
      </c>
      <c r="B715" s="65" t="s">
        <v>899</v>
      </c>
      <c r="C715" s="5" t="s">
        <v>173</v>
      </c>
      <c r="D715" s="5" t="s">
        <v>900</v>
      </c>
      <c r="E715" s="25" t="s">
        <v>956</v>
      </c>
      <c r="F715" s="25">
        <v>38401816</v>
      </c>
      <c r="G715" s="57">
        <v>3</v>
      </c>
      <c r="H715" s="135">
        <v>433</v>
      </c>
      <c r="I715" s="136">
        <f>G715*H715</f>
        <v>1299</v>
      </c>
      <c r="J715" s="137"/>
      <c r="K715" s="5" t="s">
        <v>957</v>
      </c>
      <c r="L715" s="136">
        <v>433</v>
      </c>
      <c r="M715" s="133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48"/>
      <c r="CC715" s="148"/>
      <c r="CD715" s="148"/>
      <c r="CE715" s="148"/>
      <c r="CF715" s="148"/>
      <c r="CG715" s="148"/>
      <c r="CH715" s="148"/>
      <c r="CI715" s="148"/>
      <c r="CJ715" s="148"/>
      <c r="CK715" s="148"/>
      <c r="CL715" s="148"/>
      <c r="CM715" s="148"/>
      <c r="CN715" s="148"/>
      <c r="CO715" s="148"/>
      <c r="CP715" s="148"/>
      <c r="CQ715" s="148"/>
      <c r="CR715" s="148"/>
      <c r="CS715" s="148"/>
      <c r="CT715" s="148"/>
      <c r="CU715" s="148"/>
      <c r="CV715" s="148"/>
      <c r="CW715" s="148"/>
      <c r="CX715" s="148"/>
      <c r="CY715" s="148"/>
      <c r="CZ715" s="148"/>
      <c r="DA715" s="148"/>
      <c r="DB715" s="148"/>
      <c r="DC715" s="148"/>
      <c r="DD715" s="148"/>
      <c r="DE715" s="148"/>
      <c r="DF715" s="148"/>
      <c r="DG715" s="148"/>
      <c r="DH715" s="148"/>
      <c r="DI715" s="148"/>
      <c r="DJ715" s="148"/>
      <c r="DK715" s="148"/>
    </row>
    <row r="716" spans="1:19" s="19" customFormat="1" ht="52.5" customHeight="1">
      <c r="A716" s="25">
        <v>13.3</v>
      </c>
      <c r="B716" s="2" t="s">
        <v>958</v>
      </c>
      <c r="C716" s="5" t="s">
        <v>171</v>
      </c>
      <c r="D716" s="14"/>
      <c r="E716" s="17"/>
      <c r="F716" s="17"/>
      <c r="G716" s="14">
        <v>20</v>
      </c>
      <c r="H716" s="23"/>
      <c r="I716" s="23"/>
      <c r="J716" s="23"/>
      <c r="K716" s="23"/>
      <c r="L716" s="23"/>
      <c r="M716" s="23"/>
      <c r="N716" s="18"/>
      <c r="O716" s="18"/>
      <c r="P716" s="18"/>
      <c r="Q716" s="18"/>
      <c r="R716" s="18"/>
      <c r="S716" s="18"/>
    </row>
    <row r="717" spans="1:115" s="49" customFormat="1" ht="47.25">
      <c r="A717" s="147">
        <v>13.3</v>
      </c>
      <c r="B717" s="65" t="s">
        <v>899</v>
      </c>
      <c r="C717" s="5" t="s">
        <v>171</v>
      </c>
      <c r="D717" s="5" t="s">
        <v>900</v>
      </c>
      <c r="E717" s="25" t="s">
        <v>959</v>
      </c>
      <c r="F717" s="25">
        <v>21714401</v>
      </c>
      <c r="G717" s="57">
        <v>20</v>
      </c>
      <c r="H717" s="135">
        <v>88</v>
      </c>
      <c r="I717" s="136">
        <f>G717*H717</f>
        <v>1760</v>
      </c>
      <c r="J717" s="137"/>
      <c r="K717" s="5" t="s">
        <v>954</v>
      </c>
      <c r="L717" s="136">
        <v>88</v>
      </c>
      <c r="M717" s="133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48"/>
      <c r="CC717" s="148"/>
      <c r="CD717" s="148"/>
      <c r="CE717" s="148"/>
      <c r="CF717" s="148"/>
      <c r="CG717" s="148"/>
      <c r="CH717" s="148"/>
      <c r="CI717" s="148"/>
      <c r="CJ717" s="148"/>
      <c r="CK717" s="148"/>
      <c r="CL717" s="148"/>
      <c r="CM717" s="148"/>
      <c r="CN717" s="148"/>
      <c r="CO717" s="148"/>
      <c r="CP717" s="148"/>
      <c r="CQ717" s="148"/>
      <c r="CR717" s="148"/>
      <c r="CS717" s="148"/>
      <c r="CT717" s="148"/>
      <c r="CU717" s="148"/>
      <c r="CV717" s="148"/>
      <c r="CW717" s="148"/>
      <c r="CX717" s="148"/>
      <c r="CY717" s="148"/>
      <c r="CZ717" s="148"/>
      <c r="DA717" s="148"/>
      <c r="DB717" s="148"/>
      <c r="DC717" s="148"/>
      <c r="DD717" s="148"/>
      <c r="DE717" s="148"/>
      <c r="DF717" s="148"/>
      <c r="DG717" s="148"/>
      <c r="DH717" s="148"/>
      <c r="DI717" s="148"/>
      <c r="DJ717" s="148"/>
      <c r="DK717" s="148"/>
    </row>
    <row r="718" spans="1:19" s="19" customFormat="1" ht="31.5">
      <c r="A718" s="25">
        <v>13.4</v>
      </c>
      <c r="B718" s="2" t="s">
        <v>960</v>
      </c>
      <c r="C718" s="5" t="s">
        <v>173</v>
      </c>
      <c r="D718" s="14"/>
      <c r="E718" s="17"/>
      <c r="F718" s="17"/>
      <c r="G718" s="14">
        <v>5</v>
      </c>
      <c r="H718" s="23"/>
      <c r="I718" s="23"/>
      <c r="J718" s="23"/>
      <c r="K718" s="23"/>
      <c r="L718" s="23"/>
      <c r="M718" s="23"/>
      <c r="N718" s="18"/>
      <c r="O718" s="18"/>
      <c r="P718" s="18"/>
      <c r="Q718" s="18"/>
      <c r="R718" s="18"/>
      <c r="S718" s="18"/>
    </row>
    <row r="719" spans="1:115" s="49" customFormat="1" ht="47.25">
      <c r="A719" s="147">
        <v>13.4</v>
      </c>
      <c r="B719" s="65" t="s">
        <v>899</v>
      </c>
      <c r="C719" s="5" t="s">
        <v>173</v>
      </c>
      <c r="D719" s="5" t="s">
        <v>900</v>
      </c>
      <c r="E719" s="25" t="s">
        <v>961</v>
      </c>
      <c r="F719" s="25">
        <v>91920232</v>
      </c>
      <c r="G719" s="57">
        <v>5</v>
      </c>
      <c r="H719" s="135">
        <v>136</v>
      </c>
      <c r="I719" s="136">
        <f>G719*H719</f>
        <v>680</v>
      </c>
      <c r="J719" s="137"/>
      <c r="K719" s="5" t="s">
        <v>962</v>
      </c>
      <c r="L719" s="136">
        <v>136</v>
      </c>
      <c r="M719" s="133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48"/>
      <c r="CC719" s="148"/>
      <c r="CD719" s="148"/>
      <c r="CE719" s="148"/>
      <c r="CF719" s="148"/>
      <c r="CG719" s="148"/>
      <c r="CH719" s="148"/>
      <c r="CI719" s="148"/>
      <c r="CJ719" s="148"/>
      <c r="CK719" s="148"/>
      <c r="CL719" s="148"/>
      <c r="CM719" s="148"/>
      <c r="CN719" s="148"/>
      <c r="CO719" s="148"/>
      <c r="CP719" s="148"/>
      <c r="CQ719" s="148"/>
      <c r="CR719" s="148"/>
      <c r="CS719" s="148"/>
      <c r="CT719" s="148"/>
      <c r="CU719" s="148"/>
      <c r="CV719" s="148"/>
      <c r="CW719" s="148"/>
      <c r="CX719" s="148"/>
      <c r="CY719" s="148"/>
      <c r="CZ719" s="148"/>
      <c r="DA719" s="148"/>
      <c r="DB719" s="148"/>
      <c r="DC719" s="148"/>
      <c r="DD719" s="148"/>
      <c r="DE719" s="148"/>
      <c r="DF719" s="148"/>
      <c r="DG719" s="148"/>
      <c r="DH719" s="148"/>
      <c r="DI719" s="148"/>
      <c r="DJ719" s="148"/>
      <c r="DK719" s="148"/>
    </row>
    <row r="720" spans="1:19" s="19" customFormat="1" ht="30.75" customHeight="1">
      <c r="A720" s="25">
        <v>13.5</v>
      </c>
      <c r="B720" s="2" t="s">
        <v>963</v>
      </c>
      <c r="C720" s="5" t="s">
        <v>171</v>
      </c>
      <c r="D720" s="14"/>
      <c r="E720" s="17"/>
      <c r="F720" s="17"/>
      <c r="G720" s="14">
        <v>1</v>
      </c>
      <c r="H720" s="23"/>
      <c r="I720" s="23"/>
      <c r="J720" s="23"/>
      <c r="K720" s="23"/>
      <c r="L720" s="23"/>
      <c r="M720" s="23"/>
      <c r="N720" s="18"/>
      <c r="O720" s="18"/>
      <c r="P720" s="18"/>
      <c r="Q720" s="18"/>
      <c r="R720" s="18"/>
      <c r="S720" s="18"/>
    </row>
    <row r="721" spans="1:115" s="49" customFormat="1" ht="47.25">
      <c r="A721" s="147">
        <v>13.5</v>
      </c>
      <c r="B721" s="65" t="s">
        <v>899</v>
      </c>
      <c r="C721" s="5" t="s">
        <v>171</v>
      </c>
      <c r="D721" s="5" t="s">
        <v>900</v>
      </c>
      <c r="E721" s="25" t="s">
        <v>964</v>
      </c>
      <c r="F721" s="25">
        <v>30344421</v>
      </c>
      <c r="G721" s="57">
        <v>1</v>
      </c>
      <c r="H721" s="135">
        <v>26</v>
      </c>
      <c r="I721" s="136">
        <f>G721*H721</f>
        <v>26</v>
      </c>
      <c r="J721" s="137"/>
      <c r="K721" s="5" t="s">
        <v>954</v>
      </c>
      <c r="L721" s="136">
        <v>26</v>
      </c>
      <c r="M721" s="133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48"/>
      <c r="CC721" s="148"/>
      <c r="CD721" s="148"/>
      <c r="CE721" s="148"/>
      <c r="CF721" s="148"/>
      <c r="CG721" s="148"/>
      <c r="CH721" s="148"/>
      <c r="CI721" s="148"/>
      <c r="CJ721" s="148"/>
      <c r="CK721" s="148"/>
      <c r="CL721" s="148"/>
      <c r="CM721" s="148"/>
      <c r="CN721" s="148"/>
      <c r="CO721" s="148"/>
      <c r="CP721" s="148"/>
      <c r="CQ721" s="148"/>
      <c r="CR721" s="148"/>
      <c r="CS721" s="148"/>
      <c r="CT721" s="148"/>
      <c r="CU721" s="148"/>
      <c r="CV721" s="148"/>
      <c r="CW721" s="148"/>
      <c r="CX721" s="148"/>
      <c r="CY721" s="148"/>
      <c r="CZ721" s="148"/>
      <c r="DA721" s="148"/>
      <c r="DB721" s="148"/>
      <c r="DC721" s="148"/>
      <c r="DD721" s="148"/>
      <c r="DE721" s="148"/>
      <c r="DF721" s="148"/>
      <c r="DG721" s="148"/>
      <c r="DH721" s="148"/>
      <c r="DI721" s="148"/>
      <c r="DJ721" s="148"/>
      <c r="DK721" s="148"/>
    </row>
    <row r="722" spans="1:19" s="19" customFormat="1" ht="55.5" customHeight="1">
      <c r="A722" s="25">
        <v>13.6</v>
      </c>
      <c r="B722" s="2" t="s">
        <v>965</v>
      </c>
      <c r="C722" s="5" t="s">
        <v>174</v>
      </c>
      <c r="D722" s="14"/>
      <c r="E722" s="17"/>
      <c r="F722" s="17"/>
      <c r="G722" s="14">
        <v>1</v>
      </c>
      <c r="H722" s="23"/>
      <c r="I722" s="23"/>
      <c r="J722" s="23"/>
      <c r="K722" s="23"/>
      <c r="L722" s="23"/>
      <c r="M722" s="23"/>
      <c r="N722" s="18"/>
      <c r="O722" s="18"/>
      <c r="P722" s="18"/>
      <c r="Q722" s="18"/>
      <c r="R722" s="18"/>
      <c r="S722" s="18"/>
    </row>
    <row r="723" spans="1:115" s="49" customFormat="1" ht="47.25">
      <c r="A723" s="147">
        <v>13.6</v>
      </c>
      <c r="B723" s="65" t="s">
        <v>899</v>
      </c>
      <c r="C723" s="5" t="s">
        <v>966</v>
      </c>
      <c r="D723" s="5" t="s">
        <v>900</v>
      </c>
      <c r="E723" s="25" t="s">
        <v>967</v>
      </c>
      <c r="F723" s="25">
        <v>91920031</v>
      </c>
      <c r="G723" s="57">
        <v>1</v>
      </c>
      <c r="H723" s="135">
        <v>22</v>
      </c>
      <c r="I723" s="136">
        <f>G723*H723</f>
        <v>22</v>
      </c>
      <c r="J723" s="137"/>
      <c r="K723" s="25" t="s">
        <v>968</v>
      </c>
      <c r="L723" s="136">
        <v>22</v>
      </c>
      <c r="M723" s="133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BZ723" s="148"/>
      <c r="CA723" s="148"/>
      <c r="CB723" s="148"/>
      <c r="CC723" s="148"/>
      <c r="CD723" s="148"/>
      <c r="CE723" s="148"/>
      <c r="CF723" s="148"/>
      <c r="CG723" s="148"/>
      <c r="CH723" s="148"/>
      <c r="CI723" s="148"/>
      <c r="CJ723" s="148"/>
      <c r="CK723" s="148"/>
      <c r="CL723" s="148"/>
      <c r="CM723" s="148"/>
      <c r="CN723" s="148"/>
      <c r="CO723" s="148"/>
      <c r="CP723" s="148"/>
      <c r="CQ723" s="148"/>
      <c r="CR723" s="148"/>
      <c r="CS723" s="148"/>
      <c r="CT723" s="148"/>
      <c r="CU723" s="148"/>
      <c r="CV723" s="148"/>
      <c r="CW723" s="148"/>
      <c r="CX723" s="148"/>
      <c r="CY723" s="148"/>
      <c r="CZ723" s="148"/>
      <c r="DA723" s="148"/>
      <c r="DB723" s="148"/>
      <c r="DC723" s="148"/>
      <c r="DD723" s="148"/>
      <c r="DE723" s="148"/>
      <c r="DF723" s="148"/>
      <c r="DG723" s="148"/>
      <c r="DH723" s="148"/>
      <c r="DI723" s="148"/>
      <c r="DJ723" s="148"/>
      <c r="DK723" s="148"/>
    </row>
    <row r="724" spans="1:19" s="19" customFormat="1" ht="31.5">
      <c r="A724" s="25">
        <v>13.7</v>
      </c>
      <c r="B724" s="2" t="s">
        <v>969</v>
      </c>
      <c r="C724" s="5" t="s">
        <v>171</v>
      </c>
      <c r="D724" s="14"/>
      <c r="E724" s="17"/>
      <c r="F724" s="17"/>
      <c r="G724" s="14">
        <v>4</v>
      </c>
      <c r="H724" s="23"/>
      <c r="I724" s="23"/>
      <c r="J724" s="23"/>
      <c r="K724" s="23"/>
      <c r="L724" s="23"/>
      <c r="M724" s="23"/>
      <c r="N724" s="18"/>
      <c r="O724" s="18"/>
      <c r="P724" s="18"/>
      <c r="Q724" s="18"/>
      <c r="R724" s="18"/>
      <c r="S724" s="18"/>
    </row>
    <row r="725" spans="1:115" s="49" customFormat="1" ht="47.25">
      <c r="A725" s="147">
        <v>13.7</v>
      </c>
      <c r="B725" s="65" t="s">
        <v>899</v>
      </c>
      <c r="C725" s="5" t="s">
        <v>171</v>
      </c>
      <c r="D725" s="5" t="s">
        <v>900</v>
      </c>
      <c r="E725" s="25" t="s">
        <v>970</v>
      </c>
      <c r="F725" s="25">
        <v>30344270</v>
      </c>
      <c r="G725" s="57">
        <v>4</v>
      </c>
      <c r="H725" s="135">
        <v>448</v>
      </c>
      <c r="I725" s="136">
        <f>G725*H725</f>
        <v>1792</v>
      </c>
      <c r="J725" s="137"/>
      <c r="K725" s="5" t="s">
        <v>954</v>
      </c>
      <c r="L725" s="136">
        <v>448</v>
      </c>
      <c r="M725" s="133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48"/>
      <c r="CC725" s="148"/>
      <c r="CD725" s="148"/>
      <c r="CE725" s="148"/>
      <c r="CF725" s="148"/>
      <c r="CG725" s="148"/>
      <c r="CH725" s="148"/>
      <c r="CI725" s="148"/>
      <c r="CJ725" s="148"/>
      <c r="CK725" s="148"/>
      <c r="CL725" s="148"/>
      <c r="CM725" s="148"/>
      <c r="CN725" s="148"/>
      <c r="CO725" s="148"/>
      <c r="CP725" s="148"/>
      <c r="CQ725" s="148"/>
      <c r="CR725" s="148"/>
      <c r="CS725" s="148"/>
      <c r="CT725" s="148"/>
      <c r="CU725" s="148"/>
      <c r="CV725" s="148"/>
      <c r="CW725" s="148"/>
      <c r="CX725" s="148"/>
      <c r="CY725" s="148"/>
      <c r="CZ725" s="148"/>
      <c r="DA725" s="148"/>
      <c r="DB725" s="148"/>
      <c r="DC725" s="148"/>
      <c r="DD725" s="148"/>
      <c r="DE725" s="148"/>
      <c r="DF725" s="148"/>
      <c r="DG725" s="148"/>
      <c r="DH725" s="148"/>
      <c r="DI725" s="148"/>
      <c r="DJ725" s="148"/>
      <c r="DK725" s="148"/>
    </row>
    <row r="726" spans="1:19" s="19" customFormat="1" ht="54.75" customHeight="1">
      <c r="A726" s="22">
        <v>14</v>
      </c>
      <c r="B726" s="24" t="s">
        <v>971</v>
      </c>
      <c r="C726" s="1"/>
      <c r="D726" s="14"/>
      <c r="E726" s="17"/>
      <c r="F726" s="17"/>
      <c r="G726" s="10"/>
      <c r="H726" s="23"/>
      <c r="I726" s="23"/>
      <c r="J726" s="23"/>
      <c r="K726" s="23"/>
      <c r="L726" s="23"/>
      <c r="M726" s="23"/>
      <c r="N726" s="18"/>
      <c r="O726" s="18"/>
      <c r="P726" s="18"/>
      <c r="Q726" s="18"/>
      <c r="R726" s="18"/>
      <c r="S726" s="18"/>
    </row>
    <row r="727" spans="1:115" s="19" customFormat="1" ht="45.75" customHeight="1">
      <c r="A727" s="1">
        <v>14</v>
      </c>
      <c r="B727" s="142" t="s">
        <v>899</v>
      </c>
      <c r="C727" s="143"/>
      <c r="D727" s="143"/>
      <c r="E727" s="143"/>
      <c r="F727" s="143"/>
      <c r="G727" s="143"/>
      <c r="H727" s="144"/>
      <c r="I727" s="137"/>
      <c r="J727" s="137">
        <f>SUM(I729:I731)</f>
        <v>24590</v>
      </c>
      <c r="K727" s="145"/>
      <c r="L727" s="137"/>
      <c r="M727" s="20" t="s">
        <v>583</v>
      </c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  <c r="BU727" s="146"/>
      <c r="BV727" s="146"/>
      <c r="BW727" s="146"/>
      <c r="BX727" s="146"/>
      <c r="BY727" s="146"/>
      <c r="BZ727" s="146"/>
      <c r="CA727" s="146"/>
      <c r="CB727" s="146"/>
      <c r="CC727" s="146"/>
      <c r="CD727" s="146"/>
      <c r="CE727" s="146"/>
      <c r="CF727" s="146"/>
      <c r="CG727" s="146"/>
      <c r="CH727" s="146"/>
      <c r="CI727" s="146"/>
      <c r="CJ727" s="146"/>
      <c r="CK727" s="146"/>
      <c r="CL727" s="146"/>
      <c r="CM727" s="146"/>
      <c r="CN727" s="146"/>
      <c r="CO727" s="146"/>
      <c r="CP727" s="146"/>
      <c r="CQ727" s="146"/>
      <c r="CR727" s="146"/>
      <c r="CS727" s="146"/>
      <c r="CT727" s="146"/>
      <c r="CU727" s="146"/>
      <c r="CV727" s="146"/>
      <c r="CW727" s="146"/>
      <c r="CX727" s="146"/>
      <c r="CY727" s="146"/>
      <c r="CZ727" s="146"/>
      <c r="DA727" s="146"/>
      <c r="DB727" s="146"/>
      <c r="DC727" s="146"/>
      <c r="DD727" s="146"/>
      <c r="DE727" s="146"/>
      <c r="DF727" s="146"/>
      <c r="DG727" s="146"/>
      <c r="DH727" s="146"/>
      <c r="DI727" s="146"/>
      <c r="DJ727" s="146"/>
      <c r="DK727" s="146"/>
    </row>
    <row r="728" spans="1:19" s="19" customFormat="1" ht="55.5" customHeight="1">
      <c r="A728" s="25">
        <v>14.1</v>
      </c>
      <c r="B728" s="2" t="s">
        <v>972</v>
      </c>
      <c r="C728" s="5" t="s">
        <v>173</v>
      </c>
      <c r="D728" s="14"/>
      <c r="E728" s="17"/>
      <c r="F728" s="17"/>
      <c r="G728" s="14">
        <v>10</v>
      </c>
      <c r="H728" s="23"/>
      <c r="I728" s="23"/>
      <c r="J728" s="23"/>
      <c r="K728" s="23"/>
      <c r="L728" s="23"/>
      <c r="M728" s="23"/>
      <c r="N728" s="18"/>
      <c r="O728" s="18"/>
      <c r="P728" s="18"/>
      <c r="Q728" s="18"/>
      <c r="R728" s="18"/>
      <c r="S728" s="18"/>
    </row>
    <row r="729" spans="1:115" s="49" customFormat="1" ht="47.25">
      <c r="A729" s="5">
        <v>14.1</v>
      </c>
      <c r="B729" s="65" t="s">
        <v>899</v>
      </c>
      <c r="C729" s="5" t="s">
        <v>173</v>
      </c>
      <c r="D729" s="5" t="s">
        <v>973</v>
      </c>
      <c r="E729" s="25" t="s">
        <v>974</v>
      </c>
      <c r="F729" s="25">
        <v>38401590</v>
      </c>
      <c r="G729" s="57">
        <v>10</v>
      </c>
      <c r="H729" s="135">
        <v>1636</v>
      </c>
      <c r="I729" s="136">
        <f>G729*H729</f>
        <v>16360</v>
      </c>
      <c r="J729" s="137"/>
      <c r="K729" s="5" t="s">
        <v>975</v>
      </c>
      <c r="L729" s="136">
        <v>1636</v>
      </c>
      <c r="M729" s="133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48"/>
      <c r="CC729" s="148"/>
      <c r="CD729" s="148"/>
      <c r="CE729" s="148"/>
      <c r="CF729" s="148"/>
      <c r="CG729" s="148"/>
      <c r="CH729" s="148"/>
      <c r="CI729" s="148"/>
      <c r="CJ729" s="148"/>
      <c r="CK729" s="148"/>
      <c r="CL729" s="148"/>
      <c r="CM729" s="148"/>
      <c r="CN729" s="148"/>
      <c r="CO729" s="148"/>
      <c r="CP729" s="148"/>
      <c r="CQ729" s="148"/>
      <c r="CR729" s="148"/>
      <c r="CS729" s="148"/>
      <c r="CT729" s="148"/>
      <c r="CU729" s="148"/>
      <c r="CV729" s="148"/>
      <c r="CW729" s="148"/>
      <c r="CX729" s="148"/>
      <c r="CY729" s="148"/>
      <c r="CZ729" s="148"/>
      <c r="DA729" s="148"/>
      <c r="DB729" s="148"/>
      <c r="DC729" s="148"/>
      <c r="DD729" s="148"/>
      <c r="DE729" s="148"/>
      <c r="DF729" s="148"/>
      <c r="DG729" s="148"/>
      <c r="DH729" s="148"/>
      <c r="DI729" s="148"/>
      <c r="DJ729" s="148"/>
      <c r="DK729" s="148"/>
    </row>
    <row r="730" spans="1:19" s="19" customFormat="1" ht="49.5" customHeight="1">
      <c r="A730" s="25">
        <v>14.2</v>
      </c>
      <c r="B730" s="2" t="s">
        <v>976</v>
      </c>
      <c r="C730" s="5" t="s">
        <v>173</v>
      </c>
      <c r="D730" s="14"/>
      <c r="E730" s="17"/>
      <c r="F730" s="17"/>
      <c r="G730" s="14">
        <v>10</v>
      </c>
      <c r="H730" s="23"/>
      <c r="I730" s="23"/>
      <c r="J730" s="23"/>
      <c r="K730" s="23"/>
      <c r="L730" s="23"/>
      <c r="M730" s="23"/>
      <c r="N730" s="18"/>
      <c r="O730" s="18"/>
      <c r="P730" s="18"/>
      <c r="Q730" s="18"/>
      <c r="R730" s="18"/>
      <c r="S730" s="18"/>
    </row>
    <row r="731" spans="1:115" s="49" customFormat="1" ht="47.25">
      <c r="A731" s="5">
        <v>14.2</v>
      </c>
      <c r="B731" s="65" t="s">
        <v>899</v>
      </c>
      <c r="C731" s="5" t="s">
        <v>173</v>
      </c>
      <c r="D731" s="5" t="s">
        <v>973</v>
      </c>
      <c r="E731" s="25" t="s">
        <v>977</v>
      </c>
      <c r="F731" s="25">
        <v>21732801</v>
      </c>
      <c r="G731" s="57">
        <v>10</v>
      </c>
      <c r="H731" s="135">
        <v>823</v>
      </c>
      <c r="I731" s="136">
        <f>G731*H731</f>
        <v>8230</v>
      </c>
      <c r="J731" s="137"/>
      <c r="K731" s="5" t="s">
        <v>975</v>
      </c>
      <c r="L731" s="136">
        <v>823</v>
      </c>
      <c r="M731" s="133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48"/>
      <c r="CC731" s="148"/>
      <c r="CD731" s="148"/>
      <c r="CE731" s="148"/>
      <c r="CF731" s="148"/>
      <c r="CG731" s="148"/>
      <c r="CH731" s="148"/>
      <c r="CI731" s="148"/>
      <c r="CJ731" s="148"/>
      <c r="CK731" s="148"/>
      <c r="CL731" s="148"/>
      <c r="CM731" s="148"/>
      <c r="CN731" s="148"/>
      <c r="CO731" s="148"/>
      <c r="CP731" s="148"/>
      <c r="CQ731" s="148"/>
      <c r="CR731" s="148"/>
      <c r="CS731" s="148"/>
      <c r="CT731" s="148"/>
      <c r="CU731" s="148"/>
      <c r="CV731" s="148"/>
      <c r="CW731" s="148"/>
      <c r="CX731" s="148"/>
      <c r="CY731" s="148"/>
      <c r="CZ731" s="148"/>
      <c r="DA731" s="148"/>
      <c r="DB731" s="148"/>
      <c r="DC731" s="148"/>
      <c r="DD731" s="148"/>
      <c r="DE731" s="148"/>
      <c r="DF731" s="148"/>
      <c r="DG731" s="148"/>
      <c r="DH731" s="148"/>
      <c r="DI731" s="148"/>
      <c r="DJ731" s="148"/>
      <c r="DK731" s="148"/>
    </row>
    <row r="732" spans="1:19" s="19" customFormat="1" ht="52.5" customHeight="1">
      <c r="A732" s="22">
        <v>16</v>
      </c>
      <c r="B732" s="24" t="s">
        <v>978</v>
      </c>
      <c r="C732" s="1"/>
      <c r="D732" s="14"/>
      <c r="E732" s="17"/>
      <c r="F732" s="17"/>
      <c r="G732" s="10"/>
      <c r="H732" s="23"/>
      <c r="I732" s="23"/>
      <c r="J732" s="23"/>
      <c r="K732" s="23"/>
      <c r="L732" s="23"/>
      <c r="M732" s="23"/>
      <c r="N732" s="18"/>
      <c r="O732" s="18"/>
      <c r="P732" s="18"/>
      <c r="Q732" s="18"/>
      <c r="R732" s="18"/>
      <c r="S732" s="18"/>
    </row>
    <row r="733" spans="1:115" s="19" customFormat="1" ht="36" customHeight="1">
      <c r="A733" s="1">
        <v>16</v>
      </c>
      <c r="B733" s="142" t="s">
        <v>899</v>
      </c>
      <c r="C733" s="143"/>
      <c r="D733" s="143"/>
      <c r="E733" s="143"/>
      <c r="F733" s="143"/>
      <c r="G733" s="143"/>
      <c r="H733" s="144"/>
      <c r="I733" s="137"/>
      <c r="J733" s="137">
        <f>SUM(I735:I749)</f>
        <v>90115</v>
      </c>
      <c r="K733" s="145"/>
      <c r="L733" s="137"/>
      <c r="M733" s="20" t="s">
        <v>583</v>
      </c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  <c r="BU733" s="146"/>
      <c r="BV733" s="146"/>
      <c r="BW733" s="146"/>
      <c r="BX733" s="146"/>
      <c r="BY733" s="146"/>
      <c r="BZ733" s="146"/>
      <c r="CA733" s="146"/>
      <c r="CB733" s="146"/>
      <c r="CC733" s="146"/>
      <c r="CD733" s="146"/>
      <c r="CE733" s="146"/>
      <c r="CF733" s="146"/>
      <c r="CG733" s="146"/>
      <c r="CH733" s="146"/>
      <c r="CI733" s="146"/>
      <c r="CJ733" s="146"/>
      <c r="CK733" s="146"/>
      <c r="CL733" s="146"/>
      <c r="CM733" s="146"/>
      <c r="CN733" s="146"/>
      <c r="CO733" s="146"/>
      <c r="CP733" s="146"/>
      <c r="CQ733" s="146"/>
      <c r="CR733" s="146"/>
      <c r="CS733" s="146"/>
      <c r="CT733" s="146"/>
      <c r="CU733" s="146"/>
      <c r="CV733" s="146"/>
      <c r="CW733" s="146"/>
      <c r="CX733" s="146"/>
      <c r="CY733" s="146"/>
      <c r="CZ733" s="146"/>
      <c r="DA733" s="146"/>
      <c r="DB733" s="146"/>
      <c r="DC733" s="146"/>
      <c r="DD733" s="146"/>
      <c r="DE733" s="146"/>
      <c r="DF733" s="146"/>
      <c r="DG733" s="146"/>
      <c r="DH733" s="146"/>
      <c r="DI733" s="146"/>
      <c r="DJ733" s="146"/>
      <c r="DK733" s="146"/>
    </row>
    <row r="734" spans="1:19" s="19" customFormat="1" ht="36" customHeight="1">
      <c r="A734" s="25">
        <v>16.1</v>
      </c>
      <c r="B734" s="2" t="s">
        <v>979</v>
      </c>
      <c r="C734" s="5" t="s">
        <v>171</v>
      </c>
      <c r="D734" s="14"/>
      <c r="E734" s="17"/>
      <c r="F734" s="17"/>
      <c r="G734" s="14">
        <v>20</v>
      </c>
      <c r="H734" s="23"/>
      <c r="I734" s="23"/>
      <c r="J734" s="23"/>
      <c r="K734" s="23"/>
      <c r="L734" s="23"/>
      <c r="M734" s="23"/>
      <c r="N734" s="18"/>
      <c r="O734" s="18"/>
      <c r="P734" s="18"/>
      <c r="Q734" s="18"/>
      <c r="R734" s="18"/>
      <c r="S734" s="18"/>
    </row>
    <row r="735" spans="1:115" s="49" customFormat="1" ht="31.5">
      <c r="A735" s="5">
        <v>16.1</v>
      </c>
      <c r="B735" s="65" t="s">
        <v>899</v>
      </c>
      <c r="C735" s="5" t="s">
        <v>171</v>
      </c>
      <c r="D735" s="57" t="s">
        <v>980</v>
      </c>
      <c r="E735" s="25" t="s">
        <v>981</v>
      </c>
      <c r="F735" s="25">
        <v>859600</v>
      </c>
      <c r="G735" s="41">
        <v>20</v>
      </c>
      <c r="H735" s="135">
        <v>1238</v>
      </c>
      <c r="I735" s="136">
        <f>G735*H735</f>
        <v>24760</v>
      </c>
      <c r="J735" s="137"/>
      <c r="K735" s="5" t="s">
        <v>954</v>
      </c>
      <c r="L735" s="136">
        <v>1238</v>
      </c>
      <c r="M735" s="133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48"/>
      <c r="CC735" s="148"/>
      <c r="CD735" s="148"/>
      <c r="CE735" s="148"/>
      <c r="CF735" s="148"/>
      <c r="CG735" s="148"/>
      <c r="CH735" s="148"/>
      <c r="CI735" s="148"/>
      <c r="CJ735" s="148"/>
      <c r="CK735" s="148"/>
      <c r="CL735" s="148"/>
      <c r="CM735" s="148"/>
      <c r="CN735" s="148"/>
      <c r="CO735" s="148"/>
      <c r="CP735" s="148"/>
      <c r="CQ735" s="148"/>
      <c r="CR735" s="148"/>
      <c r="CS735" s="148"/>
      <c r="CT735" s="148"/>
      <c r="CU735" s="148"/>
      <c r="CV735" s="148"/>
      <c r="CW735" s="148"/>
      <c r="CX735" s="148"/>
      <c r="CY735" s="148"/>
      <c r="CZ735" s="148"/>
      <c r="DA735" s="148"/>
      <c r="DB735" s="148"/>
      <c r="DC735" s="148"/>
      <c r="DD735" s="148"/>
      <c r="DE735" s="148"/>
      <c r="DF735" s="148"/>
      <c r="DG735" s="148"/>
      <c r="DH735" s="148"/>
      <c r="DI735" s="148"/>
      <c r="DJ735" s="148"/>
      <c r="DK735" s="148"/>
    </row>
    <row r="736" spans="1:19" s="19" customFormat="1" ht="36" customHeight="1">
      <c r="A736" s="25">
        <v>16.2</v>
      </c>
      <c r="B736" s="2" t="s">
        <v>982</v>
      </c>
      <c r="C736" s="5" t="s">
        <v>171</v>
      </c>
      <c r="D736" s="14"/>
      <c r="E736" s="17"/>
      <c r="F736" s="17"/>
      <c r="G736" s="14">
        <v>20</v>
      </c>
      <c r="H736" s="23"/>
      <c r="I736" s="23"/>
      <c r="J736" s="23"/>
      <c r="K736" s="23"/>
      <c r="L736" s="23"/>
      <c r="M736" s="23"/>
      <c r="N736" s="18"/>
      <c r="O736" s="18"/>
      <c r="P736" s="18"/>
      <c r="Q736" s="18"/>
      <c r="R736" s="18"/>
      <c r="S736" s="18"/>
    </row>
    <row r="737" spans="1:115" s="49" customFormat="1" ht="31.5">
      <c r="A737" s="5">
        <v>16.2</v>
      </c>
      <c r="B737" s="65" t="s">
        <v>899</v>
      </c>
      <c r="C737" s="5" t="s">
        <v>171</v>
      </c>
      <c r="D737" s="57" t="s">
        <v>980</v>
      </c>
      <c r="E737" s="25" t="s">
        <v>983</v>
      </c>
      <c r="F737" s="25">
        <v>829312</v>
      </c>
      <c r="G737" s="41">
        <v>20</v>
      </c>
      <c r="H737" s="135">
        <v>498</v>
      </c>
      <c r="I737" s="136">
        <f>G737*H737</f>
        <v>9960</v>
      </c>
      <c r="J737" s="137"/>
      <c r="K737" s="5" t="s">
        <v>954</v>
      </c>
      <c r="L737" s="136">
        <v>498</v>
      </c>
      <c r="M737" s="133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48"/>
      <c r="CC737" s="148"/>
      <c r="CD737" s="148"/>
      <c r="CE737" s="148"/>
      <c r="CF737" s="148"/>
      <c r="CG737" s="148"/>
      <c r="CH737" s="148"/>
      <c r="CI737" s="148"/>
      <c r="CJ737" s="148"/>
      <c r="CK737" s="148"/>
      <c r="CL737" s="148"/>
      <c r="CM737" s="148"/>
      <c r="CN737" s="148"/>
      <c r="CO737" s="148"/>
      <c r="CP737" s="148"/>
      <c r="CQ737" s="148"/>
      <c r="CR737" s="148"/>
      <c r="CS737" s="148"/>
      <c r="CT737" s="148"/>
      <c r="CU737" s="148"/>
      <c r="CV737" s="148"/>
      <c r="CW737" s="148"/>
      <c r="CX737" s="148"/>
      <c r="CY737" s="148"/>
      <c r="CZ737" s="148"/>
      <c r="DA737" s="148"/>
      <c r="DB737" s="148"/>
      <c r="DC737" s="148"/>
      <c r="DD737" s="148"/>
      <c r="DE737" s="148"/>
      <c r="DF737" s="148"/>
      <c r="DG737" s="148"/>
      <c r="DH737" s="148"/>
      <c r="DI737" s="148"/>
      <c r="DJ737" s="148"/>
      <c r="DK737" s="148"/>
    </row>
    <row r="738" spans="1:19" s="19" customFormat="1" ht="36" customHeight="1">
      <c r="A738" s="25">
        <v>16.3</v>
      </c>
      <c r="B738" s="2" t="s">
        <v>984</v>
      </c>
      <c r="C738" s="5" t="s">
        <v>171</v>
      </c>
      <c r="D738" s="14"/>
      <c r="E738" s="17"/>
      <c r="F738" s="17"/>
      <c r="G738" s="14">
        <v>20</v>
      </c>
      <c r="H738" s="23"/>
      <c r="I738" s="23"/>
      <c r="J738" s="23"/>
      <c r="K738" s="23"/>
      <c r="L738" s="23"/>
      <c r="M738" s="23"/>
      <c r="N738" s="18"/>
      <c r="O738" s="18"/>
      <c r="P738" s="18"/>
      <c r="Q738" s="18"/>
      <c r="R738" s="18"/>
      <c r="S738" s="18"/>
    </row>
    <row r="739" spans="1:115" s="49" customFormat="1" ht="31.5">
      <c r="A739" s="5">
        <v>16.3</v>
      </c>
      <c r="B739" s="65" t="s">
        <v>899</v>
      </c>
      <c r="C739" s="5" t="s">
        <v>171</v>
      </c>
      <c r="D739" s="57" t="s">
        <v>980</v>
      </c>
      <c r="E739" s="25" t="s">
        <v>985</v>
      </c>
      <c r="F739" s="25">
        <v>854560</v>
      </c>
      <c r="G739" s="41">
        <v>20</v>
      </c>
      <c r="H739" s="135">
        <v>334</v>
      </c>
      <c r="I739" s="136">
        <f>G739*H739</f>
        <v>6680</v>
      </c>
      <c r="J739" s="137"/>
      <c r="K739" s="5" t="s">
        <v>954</v>
      </c>
      <c r="L739" s="136">
        <v>334</v>
      </c>
      <c r="M739" s="133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48"/>
      <c r="CC739" s="148"/>
      <c r="CD739" s="148"/>
      <c r="CE739" s="148"/>
      <c r="CF739" s="148"/>
      <c r="CG739" s="148"/>
      <c r="CH739" s="148"/>
      <c r="CI739" s="148"/>
      <c r="CJ739" s="148"/>
      <c r="CK739" s="148"/>
      <c r="CL739" s="148"/>
      <c r="CM739" s="148"/>
      <c r="CN739" s="148"/>
      <c r="CO739" s="148"/>
      <c r="CP739" s="148"/>
      <c r="CQ739" s="148"/>
      <c r="CR739" s="148"/>
      <c r="CS739" s="148"/>
      <c r="CT739" s="148"/>
      <c r="CU739" s="148"/>
      <c r="CV739" s="148"/>
      <c r="CW739" s="148"/>
      <c r="CX739" s="148"/>
      <c r="CY739" s="148"/>
      <c r="CZ739" s="148"/>
      <c r="DA739" s="148"/>
      <c r="DB739" s="148"/>
      <c r="DC739" s="148"/>
      <c r="DD739" s="148"/>
      <c r="DE739" s="148"/>
      <c r="DF739" s="148"/>
      <c r="DG739" s="148"/>
      <c r="DH739" s="148"/>
      <c r="DI739" s="148"/>
      <c r="DJ739" s="148"/>
      <c r="DK739" s="148"/>
    </row>
    <row r="740" spans="1:19" s="19" customFormat="1" ht="36" customHeight="1">
      <c r="A740" s="25">
        <v>16.4</v>
      </c>
      <c r="B740" s="2" t="s">
        <v>986</v>
      </c>
      <c r="C740" s="5" t="s">
        <v>171</v>
      </c>
      <c r="D740" s="14"/>
      <c r="E740" s="17"/>
      <c r="F740" s="17"/>
      <c r="G740" s="14">
        <v>20</v>
      </c>
      <c r="H740" s="23"/>
      <c r="I740" s="23"/>
      <c r="J740" s="23"/>
      <c r="K740" s="23"/>
      <c r="L740" s="23"/>
      <c r="M740" s="23"/>
      <c r="N740" s="18"/>
      <c r="O740" s="18"/>
      <c r="P740" s="18"/>
      <c r="Q740" s="18"/>
      <c r="R740" s="18"/>
      <c r="S740" s="18"/>
    </row>
    <row r="741" spans="1:115" s="49" customFormat="1" ht="31.5">
      <c r="A741" s="5">
        <v>16.4</v>
      </c>
      <c r="B741" s="65" t="s">
        <v>899</v>
      </c>
      <c r="C741" s="5" t="s">
        <v>171</v>
      </c>
      <c r="D741" s="57" t="s">
        <v>980</v>
      </c>
      <c r="E741" s="25" t="s">
        <v>987</v>
      </c>
      <c r="F741" s="25">
        <v>853806</v>
      </c>
      <c r="G741" s="41">
        <v>20</v>
      </c>
      <c r="H741" s="149">
        <v>339</v>
      </c>
      <c r="I741" s="150">
        <f>G741*H741</f>
        <v>6780</v>
      </c>
      <c r="J741" s="151"/>
      <c r="K741" s="10" t="s">
        <v>988</v>
      </c>
      <c r="L741" s="150">
        <v>339</v>
      </c>
      <c r="M741" s="152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48"/>
      <c r="CC741" s="148"/>
      <c r="CD741" s="148"/>
      <c r="CE741" s="148"/>
      <c r="CF741" s="148"/>
      <c r="CG741" s="148"/>
      <c r="CH741" s="148"/>
      <c r="CI741" s="148"/>
      <c r="CJ741" s="148"/>
      <c r="CK741" s="148"/>
      <c r="CL741" s="148"/>
      <c r="CM741" s="148"/>
      <c r="CN741" s="148"/>
      <c r="CO741" s="148"/>
      <c r="CP741" s="148"/>
      <c r="CQ741" s="148"/>
      <c r="CR741" s="148"/>
      <c r="CS741" s="148"/>
      <c r="CT741" s="148"/>
      <c r="CU741" s="148"/>
      <c r="CV741" s="148"/>
      <c r="CW741" s="148"/>
      <c r="CX741" s="148"/>
      <c r="CY741" s="148"/>
      <c r="CZ741" s="148"/>
      <c r="DA741" s="148"/>
      <c r="DB741" s="148"/>
      <c r="DC741" s="148"/>
      <c r="DD741" s="148"/>
      <c r="DE741" s="148"/>
      <c r="DF741" s="148"/>
      <c r="DG741" s="148"/>
      <c r="DH741" s="148"/>
      <c r="DI741" s="148"/>
      <c r="DJ741" s="148"/>
      <c r="DK741" s="148"/>
    </row>
    <row r="742" spans="1:19" s="19" customFormat="1" ht="34.5" customHeight="1">
      <c r="A742" s="25">
        <v>16.5</v>
      </c>
      <c r="B742" s="2" t="s">
        <v>989</v>
      </c>
      <c r="C742" s="5" t="s">
        <v>171</v>
      </c>
      <c r="D742" s="14"/>
      <c r="E742" s="17"/>
      <c r="F742" s="17"/>
      <c r="G742" s="14">
        <v>25</v>
      </c>
      <c r="H742" s="23"/>
      <c r="I742" s="23"/>
      <c r="J742" s="23"/>
      <c r="K742" s="23"/>
      <c r="L742" s="23"/>
      <c r="M742" s="23"/>
      <c r="N742" s="18"/>
      <c r="O742" s="18"/>
      <c r="P742" s="18"/>
      <c r="Q742" s="18"/>
      <c r="R742" s="18"/>
      <c r="S742" s="18"/>
    </row>
    <row r="743" spans="1:115" s="49" customFormat="1" ht="31.5">
      <c r="A743" s="5">
        <v>16.5</v>
      </c>
      <c r="B743" s="65" t="s">
        <v>899</v>
      </c>
      <c r="C743" s="5" t="s">
        <v>171</v>
      </c>
      <c r="D743" s="57" t="s">
        <v>980</v>
      </c>
      <c r="E743" s="25" t="s">
        <v>990</v>
      </c>
      <c r="F743" s="31">
        <v>853822</v>
      </c>
      <c r="G743" s="41">
        <v>25</v>
      </c>
      <c r="H743" s="149">
        <v>411</v>
      </c>
      <c r="I743" s="150">
        <f>G743*H743</f>
        <v>10275</v>
      </c>
      <c r="J743" s="151"/>
      <c r="K743" s="10" t="s">
        <v>991</v>
      </c>
      <c r="L743" s="150">
        <v>411</v>
      </c>
      <c r="M743" s="152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48"/>
      <c r="CC743" s="148"/>
      <c r="CD743" s="148"/>
      <c r="CE743" s="148"/>
      <c r="CF743" s="148"/>
      <c r="CG743" s="148"/>
      <c r="CH743" s="148"/>
      <c r="CI743" s="148"/>
      <c r="CJ743" s="148"/>
      <c r="CK743" s="148"/>
      <c r="CL743" s="148"/>
      <c r="CM743" s="148"/>
      <c r="CN743" s="148"/>
      <c r="CO743" s="148"/>
      <c r="CP743" s="148"/>
      <c r="CQ743" s="148"/>
      <c r="CR743" s="148"/>
      <c r="CS743" s="148"/>
      <c r="CT743" s="148"/>
      <c r="CU743" s="148"/>
      <c r="CV743" s="148"/>
      <c r="CW743" s="148"/>
      <c r="CX743" s="148"/>
      <c r="CY743" s="148"/>
      <c r="CZ743" s="148"/>
      <c r="DA743" s="148"/>
      <c r="DB743" s="148"/>
      <c r="DC743" s="148"/>
      <c r="DD743" s="148"/>
      <c r="DE743" s="148"/>
      <c r="DF743" s="148"/>
      <c r="DG743" s="148"/>
      <c r="DH743" s="148"/>
      <c r="DI743" s="148"/>
      <c r="DJ743" s="148"/>
      <c r="DK743" s="148"/>
    </row>
    <row r="744" spans="1:19" s="19" customFormat="1" ht="47.25" customHeight="1">
      <c r="A744" s="25">
        <v>16.6</v>
      </c>
      <c r="B744" s="2" t="s">
        <v>992</v>
      </c>
      <c r="C744" s="5" t="s">
        <v>171</v>
      </c>
      <c r="D744" s="14"/>
      <c r="E744" s="17"/>
      <c r="F744" s="17"/>
      <c r="G744" s="14">
        <v>20</v>
      </c>
      <c r="H744" s="23"/>
      <c r="I744" s="23"/>
      <c r="J744" s="23"/>
      <c r="K744" s="23"/>
      <c r="L744" s="23"/>
      <c r="M744" s="23"/>
      <c r="N744" s="18"/>
      <c r="O744" s="18"/>
      <c r="P744" s="18"/>
      <c r="Q744" s="18"/>
      <c r="R744" s="18"/>
      <c r="S744" s="18"/>
    </row>
    <row r="745" spans="1:115" s="49" customFormat="1" ht="63">
      <c r="A745" s="5">
        <v>16.6</v>
      </c>
      <c r="B745" s="65" t="s">
        <v>899</v>
      </c>
      <c r="C745" s="5" t="s">
        <v>171</v>
      </c>
      <c r="D745" s="57" t="s">
        <v>980</v>
      </c>
      <c r="E745" s="153" t="s">
        <v>993</v>
      </c>
      <c r="F745" s="31">
        <v>829500</v>
      </c>
      <c r="G745" s="41">
        <v>20</v>
      </c>
      <c r="H745" s="135">
        <v>352</v>
      </c>
      <c r="I745" s="136">
        <f>G745*H745</f>
        <v>7040</v>
      </c>
      <c r="J745" s="137"/>
      <c r="K745" s="5" t="s">
        <v>954</v>
      </c>
      <c r="L745" s="136">
        <v>352</v>
      </c>
      <c r="M745" s="133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48"/>
      <c r="CC745" s="148"/>
      <c r="CD745" s="148"/>
      <c r="CE745" s="148"/>
      <c r="CF745" s="148"/>
      <c r="CG745" s="148"/>
      <c r="CH745" s="148"/>
      <c r="CI745" s="148"/>
      <c r="CJ745" s="148"/>
      <c r="CK745" s="148"/>
      <c r="CL745" s="148"/>
      <c r="CM745" s="148"/>
      <c r="CN745" s="148"/>
      <c r="CO745" s="148"/>
      <c r="CP745" s="148"/>
      <c r="CQ745" s="148"/>
      <c r="CR745" s="148"/>
      <c r="CS745" s="148"/>
      <c r="CT745" s="148"/>
      <c r="CU745" s="148"/>
      <c r="CV745" s="148"/>
      <c r="CW745" s="148"/>
      <c r="CX745" s="148"/>
      <c r="CY745" s="148"/>
      <c r="CZ745" s="148"/>
      <c r="DA745" s="148"/>
      <c r="DB745" s="148"/>
      <c r="DC745" s="148"/>
      <c r="DD745" s="148"/>
      <c r="DE745" s="148"/>
      <c r="DF745" s="148"/>
      <c r="DG745" s="148"/>
      <c r="DH745" s="148"/>
      <c r="DI745" s="148"/>
      <c r="DJ745" s="148"/>
      <c r="DK745" s="148"/>
    </row>
    <row r="746" spans="1:19" s="19" customFormat="1" ht="56.25" customHeight="1">
      <c r="A746" s="25">
        <v>16.7</v>
      </c>
      <c r="B746" s="2" t="s">
        <v>994</v>
      </c>
      <c r="C746" s="5" t="s">
        <v>171</v>
      </c>
      <c r="D746" s="14"/>
      <c r="E746" s="17"/>
      <c r="F746" s="17"/>
      <c r="G746" s="14">
        <v>20</v>
      </c>
      <c r="H746" s="23"/>
      <c r="I746" s="23"/>
      <c r="J746" s="23"/>
      <c r="K746" s="23"/>
      <c r="L746" s="23"/>
      <c r="M746" s="23"/>
      <c r="N746" s="18"/>
      <c r="O746" s="18"/>
      <c r="P746" s="18"/>
      <c r="Q746" s="18"/>
      <c r="R746" s="18"/>
      <c r="S746" s="18"/>
    </row>
    <row r="747" spans="1:115" s="49" customFormat="1" ht="31.5">
      <c r="A747" s="5">
        <v>16.7</v>
      </c>
      <c r="B747" s="65" t="s">
        <v>899</v>
      </c>
      <c r="C747" s="5" t="s">
        <v>171</v>
      </c>
      <c r="D747" s="57" t="s">
        <v>980</v>
      </c>
      <c r="E747" s="153" t="s">
        <v>995</v>
      </c>
      <c r="F747" s="25">
        <v>828203</v>
      </c>
      <c r="G747" s="41">
        <v>20</v>
      </c>
      <c r="H747" s="135">
        <v>122</v>
      </c>
      <c r="I747" s="136">
        <f>G747*H747</f>
        <v>2440</v>
      </c>
      <c r="J747" s="137"/>
      <c r="K747" s="5" t="s">
        <v>954</v>
      </c>
      <c r="L747" s="136">
        <v>122</v>
      </c>
      <c r="M747" s="133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48"/>
      <c r="CC747" s="148"/>
      <c r="CD747" s="148"/>
      <c r="CE747" s="148"/>
      <c r="CF747" s="148"/>
      <c r="CG747" s="148"/>
      <c r="CH747" s="148"/>
      <c r="CI747" s="148"/>
      <c r="CJ747" s="148"/>
      <c r="CK747" s="148"/>
      <c r="CL747" s="148"/>
      <c r="CM747" s="148"/>
      <c r="CN747" s="148"/>
      <c r="CO747" s="148"/>
      <c r="CP747" s="148"/>
      <c r="CQ747" s="148"/>
      <c r="CR747" s="148"/>
      <c r="CS747" s="148"/>
      <c r="CT747" s="148"/>
      <c r="CU747" s="148"/>
      <c r="CV747" s="148"/>
      <c r="CW747" s="148"/>
      <c r="CX747" s="148"/>
      <c r="CY747" s="148"/>
      <c r="CZ747" s="148"/>
      <c r="DA747" s="148"/>
      <c r="DB747" s="148"/>
      <c r="DC747" s="148"/>
      <c r="DD747" s="148"/>
      <c r="DE747" s="148"/>
      <c r="DF747" s="148"/>
      <c r="DG747" s="148"/>
      <c r="DH747" s="148"/>
      <c r="DI747" s="148"/>
      <c r="DJ747" s="148"/>
      <c r="DK747" s="148"/>
    </row>
    <row r="748" spans="1:19" s="19" customFormat="1" ht="52.5" customHeight="1">
      <c r="A748" s="25">
        <v>16.8</v>
      </c>
      <c r="B748" s="2" t="s">
        <v>996</v>
      </c>
      <c r="C748" s="5" t="s">
        <v>173</v>
      </c>
      <c r="D748" s="14"/>
      <c r="E748" s="17"/>
      <c r="F748" s="17"/>
      <c r="G748" s="14">
        <v>20</v>
      </c>
      <c r="H748" s="23"/>
      <c r="I748" s="23"/>
      <c r="J748" s="23"/>
      <c r="K748" s="23"/>
      <c r="L748" s="23"/>
      <c r="M748" s="23"/>
      <c r="N748" s="18"/>
      <c r="O748" s="18"/>
      <c r="P748" s="18"/>
      <c r="Q748" s="18"/>
      <c r="R748" s="18"/>
      <c r="S748" s="18"/>
    </row>
    <row r="749" spans="1:115" s="49" customFormat="1" ht="31.5">
      <c r="A749" s="5">
        <v>16.8</v>
      </c>
      <c r="B749" s="65" t="s">
        <v>899</v>
      </c>
      <c r="C749" s="5" t="s">
        <v>173</v>
      </c>
      <c r="D749" s="57" t="s">
        <v>980</v>
      </c>
      <c r="E749" s="153" t="s">
        <v>997</v>
      </c>
      <c r="F749" s="25">
        <v>920400</v>
      </c>
      <c r="G749" s="41">
        <v>20</v>
      </c>
      <c r="H749" s="135">
        <v>1109</v>
      </c>
      <c r="I749" s="136">
        <f>G749*H749</f>
        <v>22180</v>
      </c>
      <c r="J749" s="137"/>
      <c r="K749" s="5" t="s">
        <v>998</v>
      </c>
      <c r="L749" s="136">
        <v>1109</v>
      </c>
      <c r="M749" s="133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48"/>
      <c r="CC749" s="148"/>
      <c r="CD749" s="148"/>
      <c r="CE749" s="148"/>
      <c r="CF749" s="148"/>
      <c r="CG749" s="148"/>
      <c r="CH749" s="148"/>
      <c r="CI749" s="148"/>
      <c r="CJ749" s="148"/>
      <c r="CK749" s="148"/>
      <c r="CL749" s="148"/>
      <c r="CM749" s="148"/>
      <c r="CN749" s="148"/>
      <c r="CO749" s="148"/>
      <c r="CP749" s="148"/>
      <c r="CQ749" s="148"/>
      <c r="CR749" s="148"/>
      <c r="CS749" s="148"/>
      <c r="CT749" s="148"/>
      <c r="CU749" s="148"/>
      <c r="CV749" s="148"/>
      <c r="CW749" s="148"/>
      <c r="CX749" s="148"/>
      <c r="CY749" s="148"/>
      <c r="CZ749" s="148"/>
      <c r="DA749" s="148"/>
      <c r="DB749" s="148"/>
      <c r="DC749" s="148"/>
      <c r="DD749" s="148"/>
      <c r="DE749" s="148"/>
      <c r="DF749" s="148"/>
      <c r="DG749" s="148"/>
      <c r="DH749" s="148"/>
      <c r="DI749" s="148"/>
      <c r="DJ749" s="148"/>
      <c r="DK749" s="148"/>
    </row>
    <row r="750" spans="1:19" s="19" customFormat="1" ht="29.25" customHeight="1">
      <c r="A750" s="22">
        <v>17</v>
      </c>
      <c r="B750" s="24" t="s">
        <v>999</v>
      </c>
      <c r="C750" s="1"/>
      <c r="D750" s="14"/>
      <c r="E750" s="17"/>
      <c r="F750" s="17"/>
      <c r="G750" s="10"/>
      <c r="H750" s="23"/>
      <c r="I750" s="23"/>
      <c r="J750" s="23"/>
      <c r="K750" s="23"/>
      <c r="L750" s="23"/>
      <c r="M750" s="23"/>
      <c r="N750" s="18"/>
      <c r="O750" s="18"/>
      <c r="P750" s="18"/>
      <c r="Q750" s="18"/>
      <c r="R750" s="18"/>
      <c r="S750" s="18"/>
    </row>
    <row r="751" spans="1:115" s="19" customFormat="1" ht="50.25" customHeight="1">
      <c r="A751" s="1">
        <v>17</v>
      </c>
      <c r="B751" s="142" t="s">
        <v>899</v>
      </c>
      <c r="C751" s="1"/>
      <c r="D751" s="143"/>
      <c r="E751" s="143"/>
      <c r="F751" s="143"/>
      <c r="G751" s="143"/>
      <c r="H751" s="144"/>
      <c r="I751" s="137"/>
      <c r="J751" s="137">
        <f>SUM(I753:I769)</f>
        <v>62809</v>
      </c>
      <c r="K751" s="145"/>
      <c r="L751" s="137"/>
      <c r="M751" s="20" t="s">
        <v>583</v>
      </c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  <c r="BU751" s="146"/>
      <c r="BV751" s="146"/>
      <c r="BW751" s="146"/>
      <c r="BX751" s="146"/>
      <c r="BY751" s="146"/>
      <c r="BZ751" s="146"/>
      <c r="CA751" s="146"/>
      <c r="CB751" s="146"/>
      <c r="CC751" s="146"/>
      <c r="CD751" s="146"/>
      <c r="CE751" s="146"/>
      <c r="CF751" s="146"/>
      <c r="CG751" s="146"/>
      <c r="CH751" s="146"/>
      <c r="CI751" s="146"/>
      <c r="CJ751" s="146"/>
      <c r="CK751" s="146"/>
      <c r="CL751" s="146"/>
      <c r="CM751" s="146"/>
      <c r="CN751" s="146"/>
      <c r="CO751" s="146"/>
      <c r="CP751" s="146"/>
      <c r="CQ751" s="146"/>
      <c r="CR751" s="146"/>
      <c r="CS751" s="146"/>
      <c r="CT751" s="146"/>
      <c r="CU751" s="146"/>
      <c r="CV751" s="146"/>
      <c r="CW751" s="146"/>
      <c r="CX751" s="146"/>
      <c r="CY751" s="146"/>
      <c r="CZ751" s="146"/>
      <c r="DA751" s="146"/>
      <c r="DB751" s="146"/>
      <c r="DC751" s="146"/>
      <c r="DD751" s="146"/>
      <c r="DE751" s="146"/>
      <c r="DF751" s="146"/>
      <c r="DG751" s="146"/>
      <c r="DH751" s="146"/>
      <c r="DI751" s="146"/>
      <c r="DJ751" s="146"/>
      <c r="DK751" s="146"/>
    </row>
    <row r="752" spans="1:19" s="19" customFormat="1" ht="15.75">
      <c r="A752" s="25">
        <v>17.1</v>
      </c>
      <c r="B752" s="2" t="s">
        <v>1000</v>
      </c>
      <c r="C752" s="5" t="s">
        <v>171</v>
      </c>
      <c r="D752" s="14"/>
      <c r="E752" s="17"/>
      <c r="F752" s="17"/>
      <c r="G752" s="14">
        <v>20</v>
      </c>
      <c r="H752" s="23"/>
      <c r="I752" s="23"/>
      <c r="J752" s="23"/>
      <c r="K752" s="23"/>
      <c r="L752" s="23"/>
      <c r="M752" s="23"/>
      <c r="N752" s="18"/>
      <c r="O752" s="18"/>
      <c r="P752" s="18"/>
      <c r="Q752" s="18"/>
      <c r="R752" s="18"/>
      <c r="S752" s="18"/>
    </row>
    <row r="753" spans="1:115" s="49" customFormat="1" ht="47.25">
      <c r="A753" s="5">
        <v>17.1</v>
      </c>
      <c r="B753" s="65" t="s">
        <v>899</v>
      </c>
      <c r="C753" s="5" t="s">
        <v>171</v>
      </c>
      <c r="D753" s="5" t="s">
        <v>900</v>
      </c>
      <c r="E753" s="25" t="s">
        <v>1001</v>
      </c>
      <c r="F753" s="25" t="s">
        <v>1002</v>
      </c>
      <c r="G753" s="57">
        <v>20</v>
      </c>
      <c r="H753" s="135">
        <v>384</v>
      </c>
      <c r="I753" s="136">
        <f>G753*H753</f>
        <v>7680</v>
      </c>
      <c r="J753" s="137"/>
      <c r="K753" s="5" t="s">
        <v>954</v>
      </c>
      <c r="L753" s="136">
        <v>384</v>
      </c>
      <c r="M753" s="133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48"/>
      <c r="CC753" s="148"/>
      <c r="CD753" s="148"/>
      <c r="CE753" s="148"/>
      <c r="CF753" s="148"/>
      <c r="CG753" s="148"/>
      <c r="CH753" s="148"/>
      <c r="CI753" s="148"/>
      <c r="CJ753" s="148"/>
      <c r="CK753" s="148"/>
      <c r="CL753" s="148"/>
      <c r="CM753" s="148"/>
      <c r="CN753" s="148"/>
      <c r="CO753" s="148"/>
      <c r="CP753" s="148"/>
      <c r="CQ753" s="148"/>
      <c r="CR753" s="148"/>
      <c r="CS753" s="148"/>
      <c r="CT753" s="148"/>
      <c r="CU753" s="148"/>
      <c r="CV753" s="148"/>
      <c r="CW753" s="148"/>
      <c r="CX753" s="148"/>
      <c r="CY753" s="148"/>
      <c r="CZ753" s="148"/>
      <c r="DA753" s="148"/>
      <c r="DB753" s="148"/>
      <c r="DC753" s="148"/>
      <c r="DD753" s="148"/>
      <c r="DE753" s="148"/>
      <c r="DF753" s="148"/>
      <c r="DG753" s="148"/>
      <c r="DH753" s="148"/>
      <c r="DI753" s="148"/>
      <c r="DJ753" s="148"/>
      <c r="DK753" s="148"/>
    </row>
    <row r="754" spans="1:19" s="19" customFormat="1" ht="15.75">
      <c r="A754" s="25">
        <v>17.2</v>
      </c>
      <c r="B754" s="2" t="s">
        <v>1003</v>
      </c>
      <c r="C754" s="5" t="s">
        <v>173</v>
      </c>
      <c r="D754" s="14"/>
      <c r="E754" s="17"/>
      <c r="F754" s="17"/>
      <c r="G754" s="14">
        <v>15</v>
      </c>
      <c r="H754" s="23"/>
      <c r="I754" s="23"/>
      <c r="J754" s="23"/>
      <c r="K754" s="23"/>
      <c r="L754" s="23"/>
      <c r="M754" s="23"/>
      <c r="N754" s="18"/>
      <c r="O754" s="18"/>
      <c r="P754" s="18"/>
      <c r="Q754" s="18"/>
      <c r="R754" s="18"/>
      <c r="S754" s="18"/>
    </row>
    <row r="755" spans="1:115" s="49" customFormat="1" ht="47.25">
      <c r="A755" s="5">
        <v>17.2</v>
      </c>
      <c r="B755" s="65" t="s">
        <v>899</v>
      </c>
      <c r="C755" s="5" t="s">
        <v>173</v>
      </c>
      <c r="D755" s="5" t="s">
        <v>900</v>
      </c>
      <c r="E755" s="25" t="s">
        <v>1004</v>
      </c>
      <c r="F755" s="25" t="s">
        <v>1005</v>
      </c>
      <c r="G755" s="57">
        <v>15</v>
      </c>
      <c r="H755" s="135">
        <v>288</v>
      </c>
      <c r="I755" s="136">
        <f>G755*H755</f>
        <v>4320</v>
      </c>
      <c r="J755" s="137"/>
      <c r="K755" s="5" t="s">
        <v>1006</v>
      </c>
      <c r="L755" s="136">
        <v>288</v>
      </c>
      <c r="M755" s="133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48"/>
      <c r="CC755" s="148"/>
      <c r="CD755" s="148"/>
      <c r="CE755" s="148"/>
      <c r="CF755" s="148"/>
      <c r="CG755" s="148"/>
      <c r="CH755" s="148"/>
      <c r="CI755" s="148"/>
      <c r="CJ755" s="148"/>
      <c r="CK755" s="148"/>
      <c r="CL755" s="148"/>
      <c r="CM755" s="148"/>
      <c r="CN755" s="148"/>
      <c r="CO755" s="148"/>
      <c r="CP755" s="148"/>
      <c r="CQ755" s="148"/>
      <c r="CR755" s="148"/>
      <c r="CS755" s="148"/>
      <c r="CT755" s="148"/>
      <c r="CU755" s="148"/>
      <c r="CV755" s="148"/>
      <c r="CW755" s="148"/>
      <c r="CX755" s="148"/>
      <c r="CY755" s="148"/>
      <c r="CZ755" s="148"/>
      <c r="DA755" s="148"/>
      <c r="DB755" s="148"/>
      <c r="DC755" s="148"/>
      <c r="DD755" s="148"/>
      <c r="DE755" s="148"/>
      <c r="DF755" s="148"/>
      <c r="DG755" s="148"/>
      <c r="DH755" s="148"/>
      <c r="DI755" s="148"/>
      <c r="DJ755" s="148"/>
      <c r="DK755" s="148"/>
    </row>
    <row r="756" spans="1:19" s="19" customFormat="1" ht="15.75">
      <c r="A756" s="25">
        <v>17.3</v>
      </c>
      <c r="B756" s="2" t="s">
        <v>1007</v>
      </c>
      <c r="C756" s="5" t="s">
        <v>173</v>
      </c>
      <c r="D756" s="14"/>
      <c r="E756" s="17"/>
      <c r="F756" s="17"/>
      <c r="G756" s="14">
        <v>15</v>
      </c>
      <c r="H756" s="23"/>
      <c r="I756" s="23"/>
      <c r="J756" s="23"/>
      <c r="K756" s="23"/>
      <c r="L756" s="23"/>
      <c r="M756" s="23"/>
      <c r="N756" s="18"/>
      <c r="O756" s="18"/>
      <c r="P756" s="18"/>
      <c r="Q756" s="18"/>
      <c r="R756" s="18"/>
      <c r="S756" s="18"/>
    </row>
    <row r="757" spans="1:115" s="49" customFormat="1" ht="47.25">
      <c r="A757" s="5">
        <v>17.3</v>
      </c>
      <c r="B757" s="65" t="s">
        <v>899</v>
      </c>
      <c r="C757" s="5" t="s">
        <v>173</v>
      </c>
      <c r="D757" s="5" t="s">
        <v>900</v>
      </c>
      <c r="E757" s="25" t="s">
        <v>1008</v>
      </c>
      <c r="F757" s="25" t="s">
        <v>1009</v>
      </c>
      <c r="G757" s="57">
        <v>15</v>
      </c>
      <c r="H757" s="135">
        <v>237</v>
      </c>
      <c r="I757" s="136">
        <f>G757*H757</f>
        <v>3555</v>
      </c>
      <c r="J757" s="137"/>
      <c r="K757" s="5" t="s">
        <v>1010</v>
      </c>
      <c r="L757" s="136">
        <v>237</v>
      </c>
      <c r="M757" s="133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  <c r="BQ757" s="148"/>
      <c r="BR757" s="148"/>
      <c r="BS757" s="148"/>
      <c r="BT757" s="148"/>
      <c r="BU757" s="148"/>
      <c r="BV757" s="148"/>
      <c r="BW757" s="148"/>
      <c r="BX757" s="148"/>
      <c r="BY757" s="148"/>
      <c r="BZ757" s="148"/>
      <c r="CA757" s="148"/>
      <c r="CB757" s="148"/>
      <c r="CC757" s="148"/>
      <c r="CD757" s="148"/>
      <c r="CE757" s="148"/>
      <c r="CF757" s="148"/>
      <c r="CG757" s="148"/>
      <c r="CH757" s="148"/>
      <c r="CI757" s="148"/>
      <c r="CJ757" s="148"/>
      <c r="CK757" s="148"/>
      <c r="CL757" s="148"/>
      <c r="CM757" s="148"/>
      <c r="CN757" s="148"/>
      <c r="CO757" s="148"/>
      <c r="CP757" s="148"/>
      <c r="CQ757" s="148"/>
      <c r="CR757" s="148"/>
      <c r="CS757" s="148"/>
      <c r="CT757" s="148"/>
      <c r="CU757" s="148"/>
      <c r="CV757" s="148"/>
      <c r="CW757" s="148"/>
      <c r="CX757" s="148"/>
      <c r="CY757" s="148"/>
      <c r="CZ757" s="148"/>
      <c r="DA757" s="148"/>
      <c r="DB757" s="148"/>
      <c r="DC757" s="148"/>
      <c r="DD757" s="148"/>
      <c r="DE757" s="148"/>
      <c r="DF757" s="148"/>
      <c r="DG757" s="148"/>
      <c r="DH757" s="148"/>
      <c r="DI757" s="148"/>
      <c r="DJ757" s="148"/>
      <c r="DK757" s="148"/>
    </row>
    <row r="758" spans="1:19" s="19" customFormat="1" ht="31.5">
      <c r="A758" s="25">
        <v>17.4</v>
      </c>
      <c r="B758" s="2" t="s">
        <v>1011</v>
      </c>
      <c r="C758" s="5" t="s">
        <v>171</v>
      </c>
      <c r="D758" s="14"/>
      <c r="E758" s="17"/>
      <c r="F758" s="17"/>
      <c r="G758" s="14">
        <v>22</v>
      </c>
      <c r="H758" s="23"/>
      <c r="I758" s="23"/>
      <c r="J758" s="23"/>
      <c r="K758" s="23"/>
      <c r="L758" s="23"/>
      <c r="M758" s="23"/>
      <c r="N758" s="18"/>
      <c r="O758" s="18"/>
      <c r="P758" s="18"/>
      <c r="Q758" s="18"/>
      <c r="R758" s="18"/>
      <c r="S758" s="18"/>
    </row>
    <row r="759" spans="1:115" s="49" customFormat="1" ht="47.25">
      <c r="A759" s="5">
        <v>17.4</v>
      </c>
      <c r="B759" s="65" t="s">
        <v>899</v>
      </c>
      <c r="C759" s="5" t="s">
        <v>171</v>
      </c>
      <c r="D759" s="5" t="s">
        <v>900</v>
      </c>
      <c r="E759" s="25" t="s">
        <v>1012</v>
      </c>
      <c r="F759" s="25" t="s">
        <v>1013</v>
      </c>
      <c r="G759" s="57">
        <v>22</v>
      </c>
      <c r="H759" s="135">
        <v>214</v>
      </c>
      <c r="I759" s="136">
        <f>G759*H759</f>
        <v>4708</v>
      </c>
      <c r="J759" s="137"/>
      <c r="K759" s="5" t="s">
        <v>954</v>
      </c>
      <c r="L759" s="136">
        <v>214</v>
      </c>
      <c r="M759" s="133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48"/>
      <c r="CC759" s="148"/>
      <c r="CD759" s="148"/>
      <c r="CE759" s="148"/>
      <c r="CF759" s="148"/>
      <c r="CG759" s="148"/>
      <c r="CH759" s="148"/>
      <c r="CI759" s="148"/>
      <c r="CJ759" s="148"/>
      <c r="CK759" s="148"/>
      <c r="CL759" s="148"/>
      <c r="CM759" s="148"/>
      <c r="CN759" s="148"/>
      <c r="CO759" s="148"/>
      <c r="CP759" s="148"/>
      <c r="CQ759" s="148"/>
      <c r="CR759" s="148"/>
      <c r="CS759" s="148"/>
      <c r="CT759" s="148"/>
      <c r="CU759" s="148"/>
      <c r="CV759" s="148"/>
      <c r="CW759" s="148"/>
      <c r="CX759" s="148"/>
      <c r="CY759" s="148"/>
      <c r="CZ759" s="148"/>
      <c r="DA759" s="148"/>
      <c r="DB759" s="148"/>
      <c r="DC759" s="148"/>
      <c r="DD759" s="148"/>
      <c r="DE759" s="148"/>
      <c r="DF759" s="148"/>
      <c r="DG759" s="148"/>
      <c r="DH759" s="148"/>
      <c r="DI759" s="148"/>
      <c r="DJ759" s="148"/>
      <c r="DK759" s="148"/>
    </row>
    <row r="760" spans="1:19" s="19" customFormat="1" ht="31.5">
      <c r="A760" s="25">
        <v>17.5</v>
      </c>
      <c r="B760" s="9" t="s">
        <v>1014</v>
      </c>
      <c r="C760" s="10" t="s">
        <v>171</v>
      </c>
      <c r="D760" s="14"/>
      <c r="E760" s="17"/>
      <c r="F760" s="17"/>
      <c r="G760" s="14">
        <v>1</v>
      </c>
      <c r="H760" s="23"/>
      <c r="I760" s="23"/>
      <c r="J760" s="23"/>
      <c r="K760" s="23"/>
      <c r="L760" s="23"/>
      <c r="M760" s="23"/>
      <c r="N760" s="18"/>
      <c r="O760" s="18"/>
      <c r="P760" s="18"/>
      <c r="Q760" s="18"/>
      <c r="R760" s="18"/>
      <c r="S760" s="18"/>
    </row>
    <row r="761" spans="1:115" s="49" customFormat="1" ht="47.25">
      <c r="A761" s="5">
        <v>17.5</v>
      </c>
      <c r="B761" s="65" t="s">
        <v>899</v>
      </c>
      <c r="C761" s="5" t="s">
        <v>171</v>
      </c>
      <c r="D761" s="5" t="s">
        <v>900</v>
      </c>
      <c r="E761" s="25" t="s">
        <v>1015</v>
      </c>
      <c r="F761" s="31">
        <v>2201</v>
      </c>
      <c r="G761" s="57">
        <v>1</v>
      </c>
      <c r="H761" s="135">
        <v>121</v>
      </c>
      <c r="I761" s="136">
        <f>G761*H761</f>
        <v>121</v>
      </c>
      <c r="J761" s="137"/>
      <c r="K761" s="5" t="s">
        <v>954</v>
      </c>
      <c r="L761" s="136">
        <v>121</v>
      </c>
      <c r="M761" s="133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  <c r="BZ761" s="148"/>
      <c r="CA761" s="148"/>
      <c r="CB761" s="148"/>
      <c r="CC761" s="148"/>
      <c r="CD761" s="148"/>
      <c r="CE761" s="148"/>
      <c r="CF761" s="148"/>
      <c r="CG761" s="148"/>
      <c r="CH761" s="148"/>
      <c r="CI761" s="148"/>
      <c r="CJ761" s="148"/>
      <c r="CK761" s="148"/>
      <c r="CL761" s="148"/>
      <c r="CM761" s="148"/>
      <c r="CN761" s="148"/>
      <c r="CO761" s="148"/>
      <c r="CP761" s="148"/>
      <c r="CQ761" s="148"/>
      <c r="CR761" s="148"/>
      <c r="CS761" s="148"/>
      <c r="CT761" s="148"/>
      <c r="CU761" s="148"/>
      <c r="CV761" s="148"/>
      <c r="CW761" s="148"/>
      <c r="CX761" s="148"/>
      <c r="CY761" s="148"/>
      <c r="CZ761" s="148"/>
      <c r="DA761" s="148"/>
      <c r="DB761" s="148"/>
      <c r="DC761" s="148"/>
      <c r="DD761" s="148"/>
      <c r="DE761" s="148"/>
      <c r="DF761" s="148"/>
      <c r="DG761" s="148"/>
      <c r="DH761" s="148"/>
      <c r="DI761" s="148"/>
      <c r="DJ761" s="148"/>
      <c r="DK761" s="148"/>
    </row>
    <row r="762" spans="1:19" s="19" customFormat="1" ht="31.5">
      <c r="A762" s="25">
        <v>17.6</v>
      </c>
      <c r="B762" s="9" t="s">
        <v>1016</v>
      </c>
      <c r="C762" s="10" t="s">
        <v>171</v>
      </c>
      <c r="D762" s="14"/>
      <c r="E762" s="17"/>
      <c r="F762" s="17"/>
      <c r="G762" s="14">
        <v>50</v>
      </c>
      <c r="H762" s="23"/>
      <c r="I762" s="23"/>
      <c r="J762" s="23"/>
      <c r="K762" s="23"/>
      <c r="L762" s="23"/>
      <c r="M762" s="23"/>
      <c r="N762" s="18"/>
      <c r="O762" s="18"/>
      <c r="P762" s="18"/>
      <c r="Q762" s="18"/>
      <c r="R762" s="18"/>
      <c r="S762" s="18"/>
    </row>
    <row r="763" spans="1:115" s="49" customFormat="1" ht="47.25">
      <c r="A763" s="5">
        <v>17.6</v>
      </c>
      <c r="B763" s="65" t="s">
        <v>899</v>
      </c>
      <c r="C763" s="5" t="s">
        <v>171</v>
      </c>
      <c r="D763" s="5" t="s">
        <v>900</v>
      </c>
      <c r="E763" s="25" t="s">
        <v>1015</v>
      </c>
      <c r="F763" s="31">
        <v>2203</v>
      </c>
      <c r="G763" s="57">
        <v>50</v>
      </c>
      <c r="H763" s="135">
        <v>121</v>
      </c>
      <c r="I763" s="136">
        <f>G763*H763</f>
        <v>6050</v>
      </c>
      <c r="J763" s="137"/>
      <c r="K763" s="5" t="s">
        <v>954</v>
      </c>
      <c r="L763" s="136">
        <v>121</v>
      </c>
      <c r="M763" s="133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BZ763" s="148"/>
      <c r="CA763" s="148"/>
      <c r="CB763" s="148"/>
      <c r="CC763" s="148"/>
      <c r="CD763" s="148"/>
      <c r="CE763" s="148"/>
      <c r="CF763" s="148"/>
      <c r="CG763" s="148"/>
      <c r="CH763" s="148"/>
      <c r="CI763" s="148"/>
      <c r="CJ763" s="148"/>
      <c r="CK763" s="148"/>
      <c r="CL763" s="148"/>
      <c r="CM763" s="148"/>
      <c r="CN763" s="148"/>
      <c r="CO763" s="148"/>
      <c r="CP763" s="148"/>
      <c r="CQ763" s="148"/>
      <c r="CR763" s="148"/>
      <c r="CS763" s="148"/>
      <c r="CT763" s="148"/>
      <c r="CU763" s="148"/>
      <c r="CV763" s="148"/>
      <c r="CW763" s="148"/>
      <c r="CX763" s="148"/>
      <c r="CY763" s="148"/>
      <c r="CZ763" s="148"/>
      <c r="DA763" s="148"/>
      <c r="DB763" s="148"/>
      <c r="DC763" s="148"/>
      <c r="DD763" s="148"/>
      <c r="DE763" s="148"/>
      <c r="DF763" s="148"/>
      <c r="DG763" s="148"/>
      <c r="DH763" s="148"/>
      <c r="DI763" s="148"/>
      <c r="DJ763" s="148"/>
      <c r="DK763" s="148"/>
    </row>
    <row r="764" spans="1:19" s="19" customFormat="1" ht="15.75">
      <c r="A764" s="25">
        <v>17.7</v>
      </c>
      <c r="B764" s="9" t="s">
        <v>1017</v>
      </c>
      <c r="C764" s="10" t="s">
        <v>171</v>
      </c>
      <c r="D764" s="14"/>
      <c r="E764" s="17"/>
      <c r="F764" s="17"/>
      <c r="G764" s="14">
        <v>23</v>
      </c>
      <c r="H764" s="23"/>
      <c r="I764" s="23"/>
      <c r="J764" s="23"/>
      <c r="K764" s="23"/>
      <c r="L764" s="23"/>
      <c r="M764" s="23"/>
      <c r="N764" s="18"/>
      <c r="O764" s="18"/>
      <c r="P764" s="18"/>
      <c r="Q764" s="18"/>
      <c r="R764" s="18"/>
      <c r="S764" s="18"/>
    </row>
    <row r="765" spans="1:115" s="49" customFormat="1" ht="47.25">
      <c r="A765" s="5">
        <v>17.7</v>
      </c>
      <c r="B765" s="65" t="s">
        <v>899</v>
      </c>
      <c r="C765" s="5" t="s">
        <v>171</v>
      </c>
      <c r="D765" s="5" t="s">
        <v>900</v>
      </c>
      <c r="E765" s="25" t="s">
        <v>1018</v>
      </c>
      <c r="F765" s="25" t="s">
        <v>1019</v>
      </c>
      <c r="G765" s="57">
        <v>23</v>
      </c>
      <c r="H765" s="135">
        <v>483</v>
      </c>
      <c r="I765" s="136">
        <f>G765*H765</f>
        <v>11109</v>
      </c>
      <c r="J765" s="137"/>
      <c r="K765" s="5" t="s">
        <v>954</v>
      </c>
      <c r="L765" s="136">
        <v>483</v>
      </c>
      <c r="M765" s="133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  <c r="BZ765" s="148"/>
      <c r="CA765" s="148"/>
      <c r="CB765" s="148"/>
      <c r="CC765" s="148"/>
      <c r="CD765" s="148"/>
      <c r="CE765" s="148"/>
      <c r="CF765" s="148"/>
      <c r="CG765" s="148"/>
      <c r="CH765" s="148"/>
      <c r="CI765" s="148"/>
      <c r="CJ765" s="148"/>
      <c r="CK765" s="148"/>
      <c r="CL765" s="148"/>
      <c r="CM765" s="148"/>
      <c r="CN765" s="148"/>
      <c r="CO765" s="148"/>
      <c r="CP765" s="148"/>
      <c r="CQ765" s="148"/>
      <c r="CR765" s="148"/>
      <c r="CS765" s="148"/>
      <c r="CT765" s="148"/>
      <c r="CU765" s="148"/>
      <c r="CV765" s="148"/>
      <c r="CW765" s="148"/>
      <c r="CX765" s="148"/>
      <c r="CY765" s="148"/>
      <c r="CZ765" s="148"/>
      <c r="DA765" s="148"/>
      <c r="DB765" s="148"/>
      <c r="DC765" s="148"/>
      <c r="DD765" s="148"/>
      <c r="DE765" s="148"/>
      <c r="DF765" s="148"/>
      <c r="DG765" s="148"/>
      <c r="DH765" s="148"/>
      <c r="DI765" s="148"/>
      <c r="DJ765" s="148"/>
      <c r="DK765" s="148"/>
    </row>
    <row r="766" spans="1:19" s="19" customFormat="1" ht="31.5">
      <c r="A766" s="25">
        <v>17.8</v>
      </c>
      <c r="B766" s="9" t="s">
        <v>1020</v>
      </c>
      <c r="C766" s="10" t="s">
        <v>171</v>
      </c>
      <c r="D766" s="14"/>
      <c r="E766" s="17"/>
      <c r="F766" s="17"/>
      <c r="G766" s="14">
        <v>45</v>
      </c>
      <c r="H766" s="23"/>
      <c r="I766" s="23"/>
      <c r="J766" s="23"/>
      <c r="K766" s="23"/>
      <c r="L766" s="23"/>
      <c r="M766" s="23"/>
      <c r="N766" s="18"/>
      <c r="O766" s="18"/>
      <c r="P766" s="18"/>
      <c r="Q766" s="18"/>
      <c r="R766" s="18"/>
      <c r="S766" s="18"/>
    </row>
    <row r="767" spans="1:115" s="49" customFormat="1" ht="47.25">
      <c r="A767" s="5">
        <v>17.8</v>
      </c>
      <c r="B767" s="65" t="s">
        <v>899</v>
      </c>
      <c r="C767" s="5" t="s">
        <v>171</v>
      </c>
      <c r="D767" s="5" t="s">
        <v>900</v>
      </c>
      <c r="E767" s="25" t="s">
        <v>1021</v>
      </c>
      <c r="F767" s="25">
        <v>70124021</v>
      </c>
      <c r="G767" s="57">
        <v>45</v>
      </c>
      <c r="H767" s="135">
        <v>498</v>
      </c>
      <c r="I767" s="136">
        <f>G767*H767</f>
        <v>22410</v>
      </c>
      <c r="J767" s="137"/>
      <c r="K767" s="5" t="s">
        <v>954</v>
      </c>
      <c r="L767" s="136">
        <v>498</v>
      </c>
      <c r="M767" s="133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48"/>
      <c r="CC767" s="148"/>
      <c r="CD767" s="148"/>
      <c r="CE767" s="148"/>
      <c r="CF767" s="148"/>
      <c r="CG767" s="148"/>
      <c r="CH767" s="148"/>
      <c r="CI767" s="148"/>
      <c r="CJ767" s="148"/>
      <c r="CK767" s="148"/>
      <c r="CL767" s="148"/>
      <c r="CM767" s="148"/>
      <c r="CN767" s="148"/>
      <c r="CO767" s="148"/>
      <c r="CP767" s="148"/>
      <c r="CQ767" s="148"/>
      <c r="CR767" s="148"/>
      <c r="CS767" s="148"/>
      <c r="CT767" s="148"/>
      <c r="CU767" s="148"/>
      <c r="CV767" s="148"/>
      <c r="CW767" s="148"/>
      <c r="CX767" s="148"/>
      <c r="CY767" s="148"/>
      <c r="CZ767" s="148"/>
      <c r="DA767" s="148"/>
      <c r="DB767" s="148"/>
      <c r="DC767" s="148"/>
      <c r="DD767" s="148"/>
      <c r="DE767" s="148"/>
      <c r="DF767" s="148"/>
      <c r="DG767" s="148"/>
      <c r="DH767" s="148"/>
      <c r="DI767" s="148"/>
      <c r="DJ767" s="148"/>
      <c r="DK767" s="148"/>
    </row>
    <row r="768" spans="1:19" s="19" customFormat="1" ht="61.5" customHeight="1">
      <c r="A768" s="25">
        <v>17.9</v>
      </c>
      <c r="B768" s="9" t="s">
        <v>1022</v>
      </c>
      <c r="C768" s="152" t="s">
        <v>171</v>
      </c>
      <c r="D768" s="14"/>
      <c r="E768" s="17"/>
      <c r="F768" s="17"/>
      <c r="G768" s="154" t="s">
        <v>1023</v>
      </c>
      <c r="H768" s="23"/>
      <c r="I768" s="23"/>
      <c r="J768" s="23"/>
      <c r="K768" s="23"/>
      <c r="L768" s="23"/>
      <c r="M768" s="23"/>
      <c r="N768" s="18"/>
      <c r="O768" s="18"/>
      <c r="P768" s="18"/>
      <c r="Q768" s="18"/>
      <c r="R768" s="18"/>
      <c r="S768" s="18"/>
    </row>
    <row r="769" spans="1:115" s="49" customFormat="1" ht="47.25">
      <c r="A769" s="5">
        <v>17.9</v>
      </c>
      <c r="B769" s="65" t="s">
        <v>899</v>
      </c>
      <c r="C769" s="5" t="s">
        <v>171</v>
      </c>
      <c r="D769" s="5" t="s">
        <v>900</v>
      </c>
      <c r="E769" s="25" t="s">
        <v>1024</v>
      </c>
      <c r="F769" s="25" t="s">
        <v>1025</v>
      </c>
      <c r="G769" s="57">
        <v>6</v>
      </c>
      <c r="H769" s="135">
        <v>476</v>
      </c>
      <c r="I769" s="136">
        <f>G769*H769</f>
        <v>2856</v>
      </c>
      <c r="J769" s="137"/>
      <c r="K769" s="5" t="s">
        <v>954</v>
      </c>
      <c r="L769" s="136">
        <v>476</v>
      </c>
      <c r="M769" s="133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48"/>
      <c r="CC769" s="148"/>
      <c r="CD769" s="148"/>
      <c r="CE769" s="148"/>
      <c r="CF769" s="148"/>
      <c r="CG769" s="148"/>
      <c r="CH769" s="148"/>
      <c r="CI769" s="148"/>
      <c r="CJ769" s="148"/>
      <c r="CK769" s="148"/>
      <c r="CL769" s="148"/>
      <c r="CM769" s="148"/>
      <c r="CN769" s="148"/>
      <c r="CO769" s="148"/>
      <c r="CP769" s="148"/>
      <c r="CQ769" s="148"/>
      <c r="CR769" s="148"/>
      <c r="CS769" s="148"/>
      <c r="CT769" s="148"/>
      <c r="CU769" s="148"/>
      <c r="CV769" s="148"/>
      <c r="CW769" s="148"/>
      <c r="CX769" s="148"/>
      <c r="CY769" s="148"/>
      <c r="CZ769" s="148"/>
      <c r="DA769" s="148"/>
      <c r="DB769" s="148"/>
      <c r="DC769" s="148"/>
      <c r="DD769" s="148"/>
      <c r="DE769" s="148"/>
      <c r="DF769" s="148"/>
      <c r="DG769" s="148"/>
      <c r="DH769" s="148"/>
      <c r="DI769" s="148"/>
      <c r="DJ769" s="148"/>
      <c r="DK769" s="148"/>
    </row>
    <row r="770" spans="1:19" s="19" customFormat="1" ht="55.5" customHeight="1">
      <c r="A770" s="23">
        <v>19</v>
      </c>
      <c r="B770" s="8" t="s">
        <v>1026</v>
      </c>
      <c r="C770" s="10"/>
      <c r="D770" s="14"/>
      <c r="E770" s="17"/>
      <c r="F770" s="17"/>
      <c r="G770" s="14"/>
      <c r="H770" s="23"/>
      <c r="I770" s="23"/>
      <c r="J770" s="23"/>
      <c r="K770" s="23"/>
      <c r="L770" s="23"/>
      <c r="M770" s="23"/>
      <c r="N770" s="18"/>
      <c r="O770" s="18"/>
      <c r="P770" s="18"/>
      <c r="Q770" s="18"/>
      <c r="R770" s="18"/>
      <c r="S770" s="18"/>
    </row>
    <row r="771" spans="1:115" s="19" customFormat="1" ht="59.25" customHeight="1">
      <c r="A771" s="1">
        <v>19</v>
      </c>
      <c r="B771" s="142" t="s">
        <v>899</v>
      </c>
      <c r="C771" s="5"/>
      <c r="D771" s="5"/>
      <c r="E771" s="25"/>
      <c r="F771" s="25"/>
      <c r="G771" s="57"/>
      <c r="H771" s="135"/>
      <c r="I771" s="136"/>
      <c r="J771" s="137">
        <f>SUM(I773:I787)</f>
        <v>113735</v>
      </c>
      <c r="K771" s="5"/>
      <c r="L771" s="136"/>
      <c r="M771" s="20" t="s">
        <v>583</v>
      </c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  <c r="BU771" s="146"/>
      <c r="BV771" s="146"/>
      <c r="BW771" s="146"/>
      <c r="BX771" s="146"/>
      <c r="BY771" s="146"/>
      <c r="BZ771" s="146"/>
      <c r="CA771" s="146"/>
      <c r="CB771" s="146"/>
      <c r="CC771" s="146"/>
      <c r="CD771" s="146"/>
      <c r="CE771" s="146"/>
      <c r="CF771" s="146"/>
      <c r="CG771" s="146"/>
      <c r="CH771" s="146"/>
      <c r="CI771" s="146"/>
      <c r="CJ771" s="146"/>
      <c r="CK771" s="146"/>
      <c r="CL771" s="146"/>
      <c r="CM771" s="146"/>
      <c r="CN771" s="146"/>
      <c r="CO771" s="146"/>
      <c r="CP771" s="146"/>
      <c r="CQ771" s="146"/>
      <c r="CR771" s="146"/>
      <c r="CS771" s="146"/>
      <c r="CT771" s="146"/>
      <c r="CU771" s="146"/>
      <c r="CV771" s="146"/>
      <c r="CW771" s="146"/>
      <c r="CX771" s="146"/>
      <c r="CY771" s="146"/>
      <c r="CZ771" s="146"/>
      <c r="DA771" s="146"/>
      <c r="DB771" s="146"/>
      <c r="DC771" s="146"/>
      <c r="DD771" s="146"/>
      <c r="DE771" s="146"/>
      <c r="DF771" s="146"/>
      <c r="DG771" s="146"/>
      <c r="DH771" s="146"/>
      <c r="DI771" s="146"/>
      <c r="DJ771" s="146"/>
      <c r="DK771" s="146"/>
    </row>
    <row r="772" spans="1:19" s="19" customFormat="1" ht="39" customHeight="1">
      <c r="A772" s="10">
        <v>19.1</v>
      </c>
      <c r="B772" s="9" t="s">
        <v>1027</v>
      </c>
      <c r="C772" s="10" t="s">
        <v>171</v>
      </c>
      <c r="D772" s="14"/>
      <c r="E772" s="17"/>
      <c r="F772" s="17"/>
      <c r="G772" s="14">
        <v>21</v>
      </c>
      <c r="H772" s="23"/>
      <c r="I772" s="23"/>
      <c r="J772" s="23"/>
      <c r="K772" s="23"/>
      <c r="L772" s="23"/>
      <c r="M772" s="23"/>
      <c r="N772" s="18"/>
      <c r="O772" s="18"/>
      <c r="P772" s="18"/>
      <c r="Q772" s="18"/>
      <c r="R772" s="18"/>
      <c r="S772" s="18"/>
    </row>
    <row r="773" spans="1:115" s="49" customFormat="1" ht="47.25">
      <c r="A773" s="147">
        <v>19.1</v>
      </c>
      <c r="B773" s="65" t="s">
        <v>899</v>
      </c>
      <c r="C773" s="5" t="s">
        <v>171</v>
      </c>
      <c r="D773" s="57" t="s">
        <v>1028</v>
      </c>
      <c r="E773" s="58" t="s">
        <v>1029</v>
      </c>
      <c r="F773" s="25" t="s">
        <v>1030</v>
      </c>
      <c r="G773" s="57">
        <v>21</v>
      </c>
      <c r="H773" s="135">
        <v>954</v>
      </c>
      <c r="I773" s="136">
        <f>G773*H773</f>
        <v>20034</v>
      </c>
      <c r="J773" s="137"/>
      <c r="K773" s="5" t="s">
        <v>954</v>
      </c>
      <c r="L773" s="136">
        <v>954</v>
      </c>
      <c r="M773" s="133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48"/>
      <c r="CC773" s="148"/>
      <c r="CD773" s="148"/>
      <c r="CE773" s="148"/>
      <c r="CF773" s="148"/>
      <c r="CG773" s="148"/>
      <c r="CH773" s="148"/>
      <c r="CI773" s="148"/>
      <c r="CJ773" s="148"/>
      <c r="CK773" s="148"/>
      <c r="CL773" s="148"/>
      <c r="CM773" s="148"/>
      <c r="CN773" s="148"/>
      <c r="CO773" s="148"/>
      <c r="CP773" s="148"/>
      <c r="CQ773" s="148"/>
      <c r="CR773" s="148"/>
      <c r="CS773" s="148"/>
      <c r="CT773" s="148"/>
      <c r="CU773" s="148"/>
      <c r="CV773" s="148"/>
      <c r="CW773" s="148"/>
      <c r="CX773" s="148"/>
      <c r="CY773" s="148"/>
      <c r="CZ773" s="148"/>
      <c r="DA773" s="148"/>
      <c r="DB773" s="148"/>
      <c r="DC773" s="148"/>
      <c r="DD773" s="148"/>
      <c r="DE773" s="148"/>
      <c r="DF773" s="148"/>
      <c r="DG773" s="148"/>
      <c r="DH773" s="148"/>
      <c r="DI773" s="148"/>
      <c r="DJ773" s="148"/>
      <c r="DK773" s="148"/>
    </row>
    <row r="774" spans="1:19" s="19" customFormat="1" ht="48" customHeight="1">
      <c r="A774" s="10">
        <v>19.2</v>
      </c>
      <c r="B774" s="9" t="s">
        <v>1031</v>
      </c>
      <c r="C774" s="10" t="s">
        <v>171</v>
      </c>
      <c r="D774" s="14"/>
      <c r="E774" s="17"/>
      <c r="F774" s="17"/>
      <c r="G774" s="14">
        <v>21</v>
      </c>
      <c r="H774" s="23"/>
      <c r="I774" s="23"/>
      <c r="J774" s="23"/>
      <c r="K774" s="23"/>
      <c r="L774" s="23"/>
      <c r="M774" s="23"/>
      <c r="N774" s="18"/>
      <c r="O774" s="18"/>
      <c r="P774" s="18"/>
      <c r="Q774" s="18"/>
      <c r="R774" s="18"/>
      <c r="S774" s="18"/>
    </row>
    <row r="775" spans="1:115" s="49" customFormat="1" ht="31.5">
      <c r="A775" s="147">
        <v>19.2</v>
      </c>
      <c r="B775" s="65" t="s">
        <v>899</v>
      </c>
      <c r="C775" s="5" t="s">
        <v>171</v>
      </c>
      <c r="D775" s="57" t="s">
        <v>1028</v>
      </c>
      <c r="E775" s="25" t="s">
        <v>1032</v>
      </c>
      <c r="F775" s="25" t="s">
        <v>1033</v>
      </c>
      <c r="G775" s="57">
        <v>21</v>
      </c>
      <c r="H775" s="135">
        <v>463</v>
      </c>
      <c r="I775" s="136">
        <f>G775*H775</f>
        <v>9723</v>
      </c>
      <c r="J775" s="137"/>
      <c r="K775" s="5" t="s">
        <v>954</v>
      </c>
      <c r="L775" s="136">
        <v>463</v>
      </c>
      <c r="M775" s="133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48"/>
      <c r="CC775" s="148"/>
      <c r="CD775" s="148"/>
      <c r="CE775" s="148"/>
      <c r="CF775" s="148"/>
      <c r="CG775" s="148"/>
      <c r="CH775" s="148"/>
      <c r="CI775" s="148"/>
      <c r="CJ775" s="148"/>
      <c r="CK775" s="148"/>
      <c r="CL775" s="148"/>
      <c r="CM775" s="148"/>
      <c r="CN775" s="148"/>
      <c r="CO775" s="148"/>
      <c r="CP775" s="148"/>
      <c r="CQ775" s="148"/>
      <c r="CR775" s="148"/>
      <c r="CS775" s="148"/>
      <c r="CT775" s="148"/>
      <c r="CU775" s="148"/>
      <c r="CV775" s="148"/>
      <c r="CW775" s="148"/>
      <c r="CX775" s="148"/>
      <c r="CY775" s="148"/>
      <c r="CZ775" s="148"/>
      <c r="DA775" s="148"/>
      <c r="DB775" s="148"/>
      <c r="DC775" s="148"/>
      <c r="DD775" s="148"/>
      <c r="DE775" s="148"/>
      <c r="DF775" s="148"/>
      <c r="DG775" s="148"/>
      <c r="DH775" s="148"/>
      <c r="DI775" s="148"/>
      <c r="DJ775" s="148"/>
      <c r="DK775" s="148"/>
    </row>
    <row r="776" spans="1:19" s="19" customFormat="1" ht="44.25" customHeight="1">
      <c r="A776" s="10">
        <v>19.3</v>
      </c>
      <c r="B776" s="9" t="s">
        <v>1034</v>
      </c>
      <c r="C776" s="10" t="s">
        <v>171</v>
      </c>
      <c r="D776" s="14"/>
      <c r="E776" s="17"/>
      <c r="F776" s="17"/>
      <c r="G776" s="14">
        <v>21</v>
      </c>
      <c r="H776" s="23"/>
      <c r="I776" s="23"/>
      <c r="J776" s="23"/>
      <c r="K776" s="23"/>
      <c r="L776" s="23"/>
      <c r="M776" s="23"/>
      <c r="N776" s="18"/>
      <c r="O776" s="18"/>
      <c r="P776" s="18"/>
      <c r="Q776" s="18"/>
      <c r="R776" s="18"/>
      <c r="S776" s="18"/>
    </row>
    <row r="777" spans="1:115" s="49" customFormat="1" ht="47.25">
      <c r="A777" s="147">
        <v>19.3</v>
      </c>
      <c r="B777" s="65" t="s">
        <v>899</v>
      </c>
      <c r="C777" s="5" t="s">
        <v>171</v>
      </c>
      <c r="D777" s="57" t="s">
        <v>1028</v>
      </c>
      <c r="E777" s="58" t="s">
        <v>1035</v>
      </c>
      <c r="F777" s="25" t="s">
        <v>1036</v>
      </c>
      <c r="G777" s="57">
        <v>21</v>
      </c>
      <c r="H777" s="135">
        <v>1418</v>
      </c>
      <c r="I777" s="136">
        <f>G777*H777</f>
        <v>29778</v>
      </c>
      <c r="J777" s="137"/>
      <c r="K777" s="5" t="s">
        <v>954</v>
      </c>
      <c r="L777" s="136">
        <v>1418</v>
      </c>
      <c r="M777" s="133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48"/>
      <c r="CC777" s="148"/>
      <c r="CD777" s="148"/>
      <c r="CE777" s="148"/>
      <c r="CF777" s="148"/>
      <c r="CG777" s="148"/>
      <c r="CH777" s="148"/>
      <c r="CI777" s="148"/>
      <c r="CJ777" s="148"/>
      <c r="CK777" s="148"/>
      <c r="CL777" s="148"/>
      <c r="CM777" s="148"/>
      <c r="CN777" s="148"/>
      <c r="CO777" s="148"/>
      <c r="CP777" s="148"/>
      <c r="CQ777" s="148"/>
      <c r="CR777" s="148"/>
      <c r="CS777" s="148"/>
      <c r="CT777" s="148"/>
      <c r="CU777" s="148"/>
      <c r="CV777" s="148"/>
      <c r="CW777" s="148"/>
      <c r="CX777" s="148"/>
      <c r="CY777" s="148"/>
      <c r="CZ777" s="148"/>
      <c r="DA777" s="148"/>
      <c r="DB777" s="148"/>
      <c r="DC777" s="148"/>
      <c r="DD777" s="148"/>
      <c r="DE777" s="148"/>
      <c r="DF777" s="148"/>
      <c r="DG777" s="148"/>
      <c r="DH777" s="148"/>
      <c r="DI777" s="148"/>
      <c r="DJ777" s="148"/>
      <c r="DK777" s="148"/>
    </row>
    <row r="778" spans="1:19" s="19" customFormat="1" ht="66" customHeight="1">
      <c r="A778" s="10">
        <v>19.4</v>
      </c>
      <c r="B778" s="9" t="s">
        <v>1037</v>
      </c>
      <c r="C778" s="10" t="s">
        <v>171</v>
      </c>
      <c r="D778" s="14"/>
      <c r="E778" s="17"/>
      <c r="F778" s="17"/>
      <c r="G778" s="14">
        <v>21</v>
      </c>
      <c r="H778" s="23"/>
      <c r="I778" s="23"/>
      <c r="J778" s="23"/>
      <c r="K778" s="23"/>
      <c r="L778" s="23"/>
      <c r="M778" s="23"/>
      <c r="N778" s="18"/>
      <c r="O778" s="18"/>
      <c r="P778" s="18"/>
      <c r="Q778" s="18"/>
      <c r="R778" s="18"/>
      <c r="S778" s="18"/>
    </row>
    <row r="779" spans="1:115" s="49" customFormat="1" ht="63">
      <c r="A779" s="147">
        <v>19.4</v>
      </c>
      <c r="B779" s="65" t="s">
        <v>899</v>
      </c>
      <c r="C779" s="5" t="s">
        <v>171</v>
      </c>
      <c r="D779" s="57" t="s">
        <v>1028</v>
      </c>
      <c r="E779" s="58" t="s">
        <v>1038</v>
      </c>
      <c r="F779" s="58" t="s">
        <v>1039</v>
      </c>
      <c r="G779" s="57">
        <v>21</v>
      </c>
      <c r="H779" s="135">
        <v>687</v>
      </c>
      <c r="I779" s="136">
        <f>G779*H779</f>
        <v>14427</v>
      </c>
      <c r="J779" s="137"/>
      <c r="K779" s="5" t="s">
        <v>954</v>
      </c>
      <c r="L779" s="136">
        <v>687</v>
      </c>
      <c r="M779" s="133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48"/>
      <c r="CC779" s="148"/>
      <c r="CD779" s="148"/>
      <c r="CE779" s="148"/>
      <c r="CF779" s="148"/>
      <c r="CG779" s="148"/>
      <c r="CH779" s="148"/>
      <c r="CI779" s="148"/>
      <c r="CJ779" s="148"/>
      <c r="CK779" s="148"/>
      <c r="CL779" s="148"/>
      <c r="CM779" s="148"/>
      <c r="CN779" s="148"/>
      <c r="CO779" s="148"/>
      <c r="CP779" s="148"/>
      <c r="CQ779" s="148"/>
      <c r="CR779" s="148"/>
      <c r="CS779" s="148"/>
      <c r="CT779" s="148"/>
      <c r="CU779" s="148"/>
      <c r="CV779" s="148"/>
      <c r="CW779" s="148"/>
      <c r="CX779" s="148"/>
      <c r="CY779" s="148"/>
      <c r="CZ779" s="148"/>
      <c r="DA779" s="148"/>
      <c r="DB779" s="148"/>
      <c r="DC779" s="148"/>
      <c r="DD779" s="148"/>
      <c r="DE779" s="148"/>
      <c r="DF779" s="148"/>
      <c r="DG779" s="148"/>
      <c r="DH779" s="148"/>
      <c r="DI779" s="148"/>
      <c r="DJ779" s="148"/>
      <c r="DK779" s="148"/>
    </row>
    <row r="780" spans="1:19" s="19" customFormat="1" ht="15.75">
      <c r="A780" s="10">
        <v>19.5</v>
      </c>
      <c r="B780" s="9" t="s">
        <v>1040</v>
      </c>
      <c r="C780" s="10" t="s">
        <v>171</v>
      </c>
      <c r="D780" s="14"/>
      <c r="E780" s="17"/>
      <c r="F780" s="17"/>
      <c r="G780" s="14">
        <v>21</v>
      </c>
      <c r="H780" s="23"/>
      <c r="I780" s="23"/>
      <c r="J780" s="23"/>
      <c r="K780" s="23"/>
      <c r="L780" s="23"/>
      <c r="M780" s="23"/>
      <c r="N780" s="18"/>
      <c r="O780" s="18"/>
      <c r="P780" s="18"/>
      <c r="Q780" s="18"/>
      <c r="R780" s="18"/>
      <c r="S780" s="18"/>
    </row>
    <row r="781" spans="1:115" s="49" customFormat="1" ht="31.5">
      <c r="A781" s="147">
        <v>19.5</v>
      </c>
      <c r="B781" s="65" t="s">
        <v>899</v>
      </c>
      <c r="C781" s="5" t="s">
        <v>171</v>
      </c>
      <c r="D781" s="57" t="s">
        <v>1028</v>
      </c>
      <c r="E781" s="58" t="s">
        <v>1041</v>
      </c>
      <c r="F781" s="58" t="s">
        <v>1042</v>
      </c>
      <c r="G781" s="57">
        <v>21</v>
      </c>
      <c r="H781" s="135">
        <v>354</v>
      </c>
      <c r="I781" s="136">
        <f>G781*H781</f>
        <v>7434</v>
      </c>
      <c r="J781" s="137"/>
      <c r="K781" s="5" t="s">
        <v>954</v>
      </c>
      <c r="L781" s="136">
        <v>354</v>
      </c>
      <c r="M781" s="133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48"/>
      <c r="CC781" s="148"/>
      <c r="CD781" s="148"/>
      <c r="CE781" s="148"/>
      <c r="CF781" s="148"/>
      <c r="CG781" s="148"/>
      <c r="CH781" s="148"/>
      <c r="CI781" s="148"/>
      <c r="CJ781" s="148"/>
      <c r="CK781" s="148"/>
      <c r="CL781" s="148"/>
      <c r="CM781" s="148"/>
      <c r="CN781" s="148"/>
      <c r="CO781" s="148"/>
      <c r="CP781" s="148"/>
      <c r="CQ781" s="148"/>
      <c r="CR781" s="148"/>
      <c r="CS781" s="148"/>
      <c r="CT781" s="148"/>
      <c r="CU781" s="148"/>
      <c r="CV781" s="148"/>
      <c r="CW781" s="148"/>
      <c r="CX781" s="148"/>
      <c r="CY781" s="148"/>
      <c r="CZ781" s="148"/>
      <c r="DA781" s="148"/>
      <c r="DB781" s="148"/>
      <c r="DC781" s="148"/>
      <c r="DD781" s="148"/>
      <c r="DE781" s="148"/>
      <c r="DF781" s="148"/>
      <c r="DG781" s="148"/>
      <c r="DH781" s="148"/>
      <c r="DI781" s="148"/>
      <c r="DJ781" s="148"/>
      <c r="DK781" s="148"/>
    </row>
    <row r="782" spans="1:19" s="19" customFormat="1" ht="32.25" customHeight="1">
      <c r="A782" s="10">
        <v>19.6</v>
      </c>
      <c r="B782" s="9" t="s">
        <v>1043</v>
      </c>
      <c r="C782" s="10" t="s">
        <v>171</v>
      </c>
      <c r="D782" s="14"/>
      <c r="E782" s="17"/>
      <c r="F782" s="17"/>
      <c r="G782" s="14">
        <v>21</v>
      </c>
      <c r="H782" s="23"/>
      <c r="I782" s="23"/>
      <c r="J782" s="23"/>
      <c r="K782" s="23"/>
      <c r="L782" s="23"/>
      <c r="M782" s="23"/>
      <c r="N782" s="18"/>
      <c r="O782" s="18"/>
      <c r="P782" s="18"/>
      <c r="Q782" s="18"/>
      <c r="R782" s="18"/>
      <c r="S782" s="18"/>
    </row>
    <row r="783" spans="1:115" s="49" customFormat="1" ht="31.5">
      <c r="A783" s="147">
        <v>19.6</v>
      </c>
      <c r="B783" s="65" t="s">
        <v>899</v>
      </c>
      <c r="C783" s="5" t="s">
        <v>171</v>
      </c>
      <c r="D783" s="57" t="s">
        <v>1028</v>
      </c>
      <c r="E783" s="58" t="s">
        <v>1044</v>
      </c>
      <c r="F783" s="58" t="s">
        <v>1045</v>
      </c>
      <c r="G783" s="57">
        <v>21</v>
      </c>
      <c r="H783" s="135">
        <v>125</v>
      </c>
      <c r="I783" s="136">
        <f>G783*H783</f>
        <v>2625</v>
      </c>
      <c r="J783" s="137"/>
      <c r="K783" s="5" t="s">
        <v>954</v>
      </c>
      <c r="L783" s="136">
        <v>125</v>
      </c>
      <c r="M783" s="133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48"/>
      <c r="CC783" s="148"/>
      <c r="CD783" s="148"/>
      <c r="CE783" s="148"/>
      <c r="CF783" s="148"/>
      <c r="CG783" s="148"/>
      <c r="CH783" s="148"/>
      <c r="CI783" s="148"/>
      <c r="CJ783" s="148"/>
      <c r="CK783" s="148"/>
      <c r="CL783" s="148"/>
      <c r="CM783" s="148"/>
      <c r="CN783" s="148"/>
      <c r="CO783" s="148"/>
      <c r="CP783" s="148"/>
      <c r="CQ783" s="148"/>
      <c r="CR783" s="148"/>
      <c r="CS783" s="148"/>
      <c r="CT783" s="148"/>
      <c r="CU783" s="148"/>
      <c r="CV783" s="148"/>
      <c r="CW783" s="148"/>
      <c r="CX783" s="148"/>
      <c r="CY783" s="148"/>
      <c r="CZ783" s="148"/>
      <c r="DA783" s="148"/>
      <c r="DB783" s="148"/>
      <c r="DC783" s="148"/>
      <c r="DD783" s="148"/>
      <c r="DE783" s="148"/>
      <c r="DF783" s="148"/>
      <c r="DG783" s="148"/>
      <c r="DH783" s="148"/>
      <c r="DI783" s="148"/>
      <c r="DJ783" s="148"/>
      <c r="DK783" s="148"/>
    </row>
    <row r="784" spans="1:19" s="19" customFormat="1" ht="51.75" customHeight="1">
      <c r="A784" s="10">
        <v>19.7</v>
      </c>
      <c r="B784" s="9" t="s">
        <v>1046</v>
      </c>
      <c r="C784" s="10" t="s">
        <v>171</v>
      </c>
      <c r="D784" s="14"/>
      <c r="E784" s="17"/>
      <c r="F784" s="17"/>
      <c r="G784" s="14">
        <v>21</v>
      </c>
      <c r="H784" s="23"/>
      <c r="I784" s="23"/>
      <c r="J784" s="23"/>
      <c r="K784" s="23"/>
      <c r="L784" s="23"/>
      <c r="M784" s="23"/>
      <c r="N784" s="18"/>
      <c r="O784" s="18"/>
      <c r="P784" s="18"/>
      <c r="Q784" s="18"/>
      <c r="R784" s="18"/>
      <c r="S784" s="18"/>
    </row>
    <row r="785" spans="1:115" s="19" customFormat="1" ht="47.25">
      <c r="A785" s="147">
        <v>19.7</v>
      </c>
      <c r="B785" s="65" t="s">
        <v>899</v>
      </c>
      <c r="C785" s="5" t="s">
        <v>171</v>
      </c>
      <c r="D785" s="57" t="s">
        <v>1028</v>
      </c>
      <c r="E785" s="58" t="s">
        <v>1047</v>
      </c>
      <c r="F785" s="58" t="s">
        <v>1048</v>
      </c>
      <c r="G785" s="57">
        <v>21</v>
      </c>
      <c r="H785" s="135">
        <v>994</v>
      </c>
      <c r="I785" s="136">
        <f>G785*H785</f>
        <v>20874</v>
      </c>
      <c r="J785" s="137"/>
      <c r="K785" s="5" t="s">
        <v>954</v>
      </c>
      <c r="L785" s="136">
        <v>994</v>
      </c>
      <c r="M785" s="133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48"/>
      <c r="CC785" s="148"/>
      <c r="CD785" s="148"/>
      <c r="CE785" s="148"/>
      <c r="CF785" s="148"/>
      <c r="CG785" s="148"/>
      <c r="CH785" s="148"/>
      <c r="CI785" s="148"/>
      <c r="CJ785" s="148"/>
      <c r="CK785" s="148"/>
      <c r="CL785" s="148"/>
      <c r="CM785" s="148"/>
      <c r="CN785" s="148"/>
      <c r="CO785" s="148"/>
      <c r="CP785" s="148"/>
      <c r="CQ785" s="148"/>
      <c r="CR785" s="148"/>
      <c r="CS785" s="148"/>
      <c r="CT785" s="148"/>
      <c r="CU785" s="148"/>
      <c r="CV785" s="148"/>
      <c r="CW785" s="148"/>
      <c r="CX785" s="148"/>
      <c r="CY785" s="148"/>
      <c r="CZ785" s="148"/>
      <c r="DA785" s="148"/>
      <c r="DB785" s="148"/>
      <c r="DC785" s="148"/>
      <c r="DD785" s="148"/>
      <c r="DE785" s="148"/>
      <c r="DF785" s="148"/>
      <c r="DG785" s="148"/>
      <c r="DH785" s="148"/>
      <c r="DI785" s="148"/>
      <c r="DJ785" s="148"/>
      <c r="DK785" s="148"/>
    </row>
    <row r="786" spans="1:19" s="19" customFormat="1" ht="48.75" customHeight="1">
      <c r="A786" s="10">
        <v>19.8</v>
      </c>
      <c r="B786" s="9" t="s">
        <v>1049</v>
      </c>
      <c r="C786" s="10" t="s">
        <v>171</v>
      </c>
      <c r="D786" s="14"/>
      <c r="E786" s="17"/>
      <c r="F786" s="17"/>
      <c r="G786" s="14">
        <v>20</v>
      </c>
      <c r="H786" s="23"/>
      <c r="I786" s="23"/>
      <c r="J786" s="23"/>
      <c r="K786" s="23"/>
      <c r="L786" s="23"/>
      <c r="M786" s="23"/>
      <c r="N786" s="18"/>
      <c r="O786" s="18"/>
      <c r="P786" s="18"/>
      <c r="Q786" s="18"/>
      <c r="R786" s="18"/>
      <c r="S786" s="18"/>
    </row>
    <row r="787" spans="1:115" s="49" customFormat="1" ht="31.5">
      <c r="A787" s="147">
        <v>19.8</v>
      </c>
      <c r="B787" s="65" t="s">
        <v>899</v>
      </c>
      <c r="C787" s="5" t="s">
        <v>171</v>
      </c>
      <c r="D787" s="57" t="s">
        <v>1028</v>
      </c>
      <c r="E787" s="58" t="s">
        <v>1050</v>
      </c>
      <c r="F787" s="25" t="s">
        <v>1051</v>
      </c>
      <c r="G787" s="57">
        <v>20</v>
      </c>
      <c r="H787" s="135">
        <v>442</v>
      </c>
      <c r="I787" s="136">
        <f>G787*H787</f>
        <v>8840</v>
      </c>
      <c r="J787" s="137"/>
      <c r="K787" s="5" t="s">
        <v>954</v>
      </c>
      <c r="L787" s="136">
        <v>442</v>
      </c>
      <c r="M787" s="133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48"/>
      <c r="CC787" s="148"/>
      <c r="CD787" s="148"/>
      <c r="CE787" s="148"/>
      <c r="CF787" s="148"/>
      <c r="CG787" s="148"/>
      <c r="CH787" s="148"/>
      <c r="CI787" s="148"/>
      <c r="CJ787" s="148"/>
      <c r="CK787" s="148"/>
      <c r="CL787" s="148"/>
      <c r="CM787" s="148"/>
      <c r="CN787" s="148"/>
      <c r="CO787" s="148"/>
      <c r="CP787" s="148"/>
      <c r="CQ787" s="148"/>
      <c r="CR787" s="148"/>
      <c r="CS787" s="148"/>
      <c r="CT787" s="148"/>
      <c r="CU787" s="148"/>
      <c r="CV787" s="148"/>
      <c r="CW787" s="148"/>
      <c r="CX787" s="148"/>
      <c r="CY787" s="148"/>
      <c r="CZ787" s="148"/>
      <c r="DA787" s="148"/>
      <c r="DB787" s="148"/>
      <c r="DC787" s="148"/>
      <c r="DD787" s="148"/>
      <c r="DE787" s="148"/>
      <c r="DF787" s="148"/>
      <c r="DG787" s="148"/>
      <c r="DH787" s="148"/>
      <c r="DI787" s="148"/>
      <c r="DJ787" s="148"/>
      <c r="DK787" s="148"/>
    </row>
    <row r="788" spans="1:19" s="19" customFormat="1" ht="64.5" customHeight="1">
      <c r="A788" s="23">
        <v>20</v>
      </c>
      <c r="B788" s="8" t="s">
        <v>1052</v>
      </c>
      <c r="C788" s="23"/>
      <c r="D788" s="14"/>
      <c r="E788" s="17"/>
      <c r="F788" s="17"/>
      <c r="G788" s="10"/>
      <c r="H788" s="23"/>
      <c r="I788" s="23"/>
      <c r="J788" s="23"/>
      <c r="K788" s="23"/>
      <c r="L788" s="23"/>
      <c r="M788" s="23"/>
      <c r="N788" s="18"/>
      <c r="O788" s="18"/>
      <c r="P788" s="18"/>
      <c r="Q788" s="18"/>
      <c r="R788" s="18"/>
      <c r="S788" s="18"/>
    </row>
    <row r="789" spans="1:19" s="19" customFormat="1" ht="67.5" customHeight="1">
      <c r="A789" s="23">
        <v>20</v>
      </c>
      <c r="B789" s="24" t="s">
        <v>475</v>
      </c>
      <c r="C789" s="23"/>
      <c r="D789" s="46"/>
      <c r="E789" s="47"/>
      <c r="F789" s="47"/>
      <c r="G789" s="10"/>
      <c r="H789" s="60"/>
      <c r="I789" s="36"/>
      <c r="J789" s="36">
        <f>SUM(I791:I825)</f>
        <v>1624751</v>
      </c>
      <c r="K789" s="23"/>
      <c r="L789" s="36"/>
      <c r="M789" s="20" t="s">
        <v>583</v>
      </c>
      <c r="N789" s="18"/>
      <c r="O789" s="18"/>
      <c r="P789" s="18"/>
      <c r="Q789" s="18"/>
      <c r="R789" s="18"/>
      <c r="S789" s="18"/>
    </row>
    <row r="790" spans="1:19" s="19" customFormat="1" ht="52.5" customHeight="1">
      <c r="A790" s="10">
        <v>20.1</v>
      </c>
      <c r="B790" s="9" t="s">
        <v>1053</v>
      </c>
      <c r="C790" s="10" t="s">
        <v>171</v>
      </c>
      <c r="D790" s="14"/>
      <c r="E790" s="17"/>
      <c r="F790" s="17"/>
      <c r="G790" s="14">
        <v>20</v>
      </c>
      <c r="H790" s="23"/>
      <c r="I790" s="23"/>
      <c r="J790" s="23"/>
      <c r="K790" s="23"/>
      <c r="L790" s="23"/>
      <c r="M790" s="23"/>
      <c r="N790" s="18"/>
      <c r="O790" s="18"/>
      <c r="P790" s="18"/>
      <c r="Q790" s="18"/>
      <c r="R790" s="18"/>
      <c r="S790" s="18"/>
    </row>
    <row r="791" spans="1:115" s="19" customFormat="1" ht="40.5" customHeight="1">
      <c r="A791" s="10">
        <v>20.1</v>
      </c>
      <c r="B791" s="2" t="s">
        <v>475</v>
      </c>
      <c r="C791" s="10" t="s">
        <v>171</v>
      </c>
      <c r="D791" s="41" t="s">
        <v>499</v>
      </c>
      <c r="E791" s="92" t="s">
        <v>1054</v>
      </c>
      <c r="F791" s="92" t="s">
        <v>1055</v>
      </c>
      <c r="G791" s="41">
        <v>20</v>
      </c>
      <c r="H791" s="56">
        <v>6226.87</v>
      </c>
      <c r="I791" s="54">
        <f>G791*H791</f>
        <v>124537.4</v>
      </c>
      <c r="J791" s="36"/>
      <c r="K791" s="10">
        <v>1</v>
      </c>
      <c r="L791" s="54">
        <f>K791*H791</f>
        <v>6226.87</v>
      </c>
      <c r="M791" s="10"/>
      <c r="N791" s="55"/>
      <c r="O791" s="55"/>
      <c r="P791" s="55"/>
      <c r="Q791" s="55"/>
      <c r="R791" s="55"/>
      <c r="S791" s="55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</row>
    <row r="792" spans="1:19" s="19" customFormat="1" ht="60" customHeight="1">
      <c r="A792" s="25">
        <v>20.2</v>
      </c>
      <c r="B792" s="2" t="s">
        <v>1056</v>
      </c>
      <c r="C792" s="5" t="s">
        <v>171</v>
      </c>
      <c r="D792" s="14"/>
      <c r="E792" s="17"/>
      <c r="F792" s="17"/>
      <c r="G792" s="14">
        <v>20</v>
      </c>
      <c r="H792" s="23"/>
      <c r="I792" s="23"/>
      <c r="J792" s="23"/>
      <c r="K792" s="23"/>
      <c r="L792" s="23"/>
      <c r="M792" s="23"/>
      <c r="N792" s="18"/>
      <c r="O792" s="18"/>
      <c r="P792" s="18"/>
      <c r="Q792" s="18"/>
      <c r="R792" s="18"/>
      <c r="S792" s="18"/>
    </row>
    <row r="793" spans="1:115" s="19" customFormat="1" ht="48.75" customHeight="1">
      <c r="A793" s="25">
        <v>20.2</v>
      </c>
      <c r="B793" s="2" t="s">
        <v>475</v>
      </c>
      <c r="C793" s="5" t="s">
        <v>171</v>
      </c>
      <c r="D793" s="41" t="s">
        <v>499</v>
      </c>
      <c r="E793" s="92" t="s">
        <v>1057</v>
      </c>
      <c r="F793" s="92" t="s">
        <v>1058</v>
      </c>
      <c r="G793" s="41">
        <v>20</v>
      </c>
      <c r="H793" s="56">
        <v>6852.87</v>
      </c>
      <c r="I793" s="54">
        <f>G793*H793</f>
        <v>137057.4</v>
      </c>
      <c r="J793" s="36"/>
      <c r="K793" s="10">
        <v>1</v>
      </c>
      <c r="L793" s="54">
        <f>K793*H793</f>
        <v>6852.87</v>
      </c>
      <c r="M793" s="10"/>
      <c r="N793" s="55"/>
      <c r="O793" s="55"/>
      <c r="P793" s="55"/>
      <c r="Q793" s="55"/>
      <c r="R793" s="55"/>
      <c r="S793" s="55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</row>
    <row r="794" spans="1:19" s="19" customFormat="1" ht="46.5" customHeight="1">
      <c r="A794" s="10">
        <v>20.3</v>
      </c>
      <c r="B794" s="2" t="s">
        <v>1059</v>
      </c>
      <c r="C794" s="5" t="s">
        <v>171</v>
      </c>
      <c r="D794" s="14"/>
      <c r="E794" s="17"/>
      <c r="F794" s="17"/>
      <c r="G794" s="14">
        <v>50</v>
      </c>
      <c r="H794" s="23"/>
      <c r="I794" s="23"/>
      <c r="J794" s="23"/>
      <c r="K794" s="23"/>
      <c r="L794" s="23"/>
      <c r="M794" s="23"/>
      <c r="N794" s="18"/>
      <c r="O794" s="18"/>
      <c r="P794" s="18"/>
      <c r="Q794" s="18"/>
      <c r="R794" s="18"/>
      <c r="S794" s="18"/>
    </row>
    <row r="795" spans="1:115" s="19" customFormat="1" ht="41.25" customHeight="1">
      <c r="A795" s="10">
        <v>20.3</v>
      </c>
      <c r="B795" s="2" t="s">
        <v>475</v>
      </c>
      <c r="C795" s="5" t="s">
        <v>171</v>
      </c>
      <c r="D795" s="41" t="s">
        <v>499</v>
      </c>
      <c r="E795" s="92" t="s">
        <v>1060</v>
      </c>
      <c r="F795" s="92" t="s">
        <v>1061</v>
      </c>
      <c r="G795" s="41">
        <v>50</v>
      </c>
      <c r="H795" s="56">
        <v>203.64</v>
      </c>
      <c r="I795" s="54">
        <f>G795*H795</f>
        <v>10182</v>
      </c>
      <c r="J795" s="36"/>
      <c r="K795" s="10">
        <v>1</v>
      </c>
      <c r="L795" s="54">
        <f>K795*H795</f>
        <v>203.64</v>
      </c>
      <c r="M795" s="10"/>
      <c r="N795" s="55"/>
      <c r="O795" s="55"/>
      <c r="P795" s="55"/>
      <c r="Q795" s="55"/>
      <c r="R795" s="55"/>
      <c r="S795" s="55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</row>
    <row r="796" spans="1:19" s="19" customFormat="1" ht="48.75" customHeight="1">
      <c r="A796" s="25">
        <v>20.4</v>
      </c>
      <c r="B796" s="2" t="s">
        <v>1062</v>
      </c>
      <c r="C796" s="5" t="s">
        <v>171</v>
      </c>
      <c r="D796" s="14"/>
      <c r="E796" s="17"/>
      <c r="F796" s="17"/>
      <c r="G796" s="14">
        <v>2</v>
      </c>
      <c r="H796" s="23"/>
      <c r="I796" s="23"/>
      <c r="J796" s="23"/>
      <c r="K796" s="23"/>
      <c r="L796" s="23"/>
      <c r="M796" s="23"/>
      <c r="N796" s="18"/>
      <c r="O796" s="18"/>
      <c r="P796" s="18"/>
      <c r="Q796" s="18"/>
      <c r="R796" s="18"/>
      <c r="S796" s="18"/>
    </row>
    <row r="797" spans="1:115" s="19" customFormat="1" ht="48.75" customHeight="1">
      <c r="A797" s="25">
        <v>20.4</v>
      </c>
      <c r="B797" s="2" t="s">
        <v>475</v>
      </c>
      <c r="C797" s="5" t="s">
        <v>171</v>
      </c>
      <c r="D797" s="41" t="s">
        <v>499</v>
      </c>
      <c r="E797" s="92" t="s">
        <v>1062</v>
      </c>
      <c r="F797" s="92" t="s">
        <v>1063</v>
      </c>
      <c r="G797" s="41">
        <v>2</v>
      </c>
      <c r="H797" s="56">
        <v>460</v>
      </c>
      <c r="I797" s="54">
        <f>G797*H797</f>
        <v>920</v>
      </c>
      <c r="J797" s="36"/>
      <c r="K797" s="10">
        <v>1</v>
      </c>
      <c r="L797" s="54">
        <f>K797*H797</f>
        <v>460</v>
      </c>
      <c r="M797" s="10"/>
      <c r="N797" s="55"/>
      <c r="O797" s="55"/>
      <c r="P797" s="55"/>
      <c r="Q797" s="55"/>
      <c r="R797" s="55"/>
      <c r="S797" s="55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</row>
    <row r="798" spans="1:19" s="19" customFormat="1" ht="48.75" customHeight="1">
      <c r="A798" s="10">
        <v>20.5</v>
      </c>
      <c r="B798" s="2" t="s">
        <v>1064</v>
      </c>
      <c r="C798" s="5" t="s">
        <v>171</v>
      </c>
      <c r="D798" s="14"/>
      <c r="E798" s="17"/>
      <c r="F798" s="17"/>
      <c r="G798" s="14">
        <v>5</v>
      </c>
      <c r="H798" s="23"/>
      <c r="I798" s="23"/>
      <c r="J798" s="23"/>
      <c r="K798" s="23"/>
      <c r="L798" s="23"/>
      <c r="M798" s="23"/>
      <c r="N798" s="18"/>
      <c r="O798" s="18"/>
      <c r="P798" s="18"/>
      <c r="Q798" s="18"/>
      <c r="R798" s="18"/>
      <c r="S798" s="18"/>
    </row>
    <row r="799" spans="1:115" s="19" customFormat="1" ht="56.25" customHeight="1">
      <c r="A799" s="10">
        <v>20.5</v>
      </c>
      <c r="B799" s="2" t="s">
        <v>475</v>
      </c>
      <c r="C799" s="5" t="s">
        <v>171</v>
      </c>
      <c r="D799" s="41" t="s">
        <v>499</v>
      </c>
      <c r="E799" s="92" t="s">
        <v>1064</v>
      </c>
      <c r="F799" s="92" t="s">
        <v>1065</v>
      </c>
      <c r="G799" s="41">
        <v>5</v>
      </c>
      <c r="H799" s="56">
        <v>674</v>
      </c>
      <c r="I799" s="54">
        <f>G799*H799</f>
        <v>3370</v>
      </c>
      <c r="J799" s="36"/>
      <c r="K799" s="10">
        <v>1</v>
      </c>
      <c r="L799" s="54">
        <f>K799*H799</f>
        <v>674</v>
      </c>
      <c r="M799" s="10"/>
      <c r="N799" s="55"/>
      <c r="O799" s="55"/>
      <c r="P799" s="55"/>
      <c r="Q799" s="55"/>
      <c r="R799" s="55"/>
      <c r="S799" s="55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</row>
    <row r="800" spans="1:19" s="19" customFormat="1" ht="50.25" customHeight="1">
      <c r="A800" s="25">
        <v>20.6</v>
      </c>
      <c r="B800" s="2" t="s">
        <v>1066</v>
      </c>
      <c r="C800" s="5" t="s">
        <v>171</v>
      </c>
      <c r="D800" s="14"/>
      <c r="E800" s="17"/>
      <c r="F800" s="17"/>
      <c r="G800" s="14">
        <v>8</v>
      </c>
      <c r="H800" s="23"/>
      <c r="I800" s="23"/>
      <c r="J800" s="23"/>
      <c r="K800" s="23"/>
      <c r="L800" s="23"/>
      <c r="M800" s="23"/>
      <c r="N800" s="18"/>
      <c r="O800" s="18"/>
      <c r="P800" s="18"/>
      <c r="Q800" s="18"/>
      <c r="R800" s="18"/>
      <c r="S800" s="18"/>
    </row>
    <row r="801" spans="1:115" s="19" customFormat="1" ht="59.25" customHeight="1">
      <c r="A801" s="25">
        <v>20.6</v>
      </c>
      <c r="B801" s="2" t="s">
        <v>475</v>
      </c>
      <c r="C801" s="5" t="s">
        <v>171</v>
      </c>
      <c r="D801" s="41" t="s">
        <v>499</v>
      </c>
      <c r="E801" s="92" t="s">
        <v>1067</v>
      </c>
      <c r="F801" s="92" t="s">
        <v>1068</v>
      </c>
      <c r="G801" s="41">
        <v>8</v>
      </c>
      <c r="H801" s="56">
        <v>300.9</v>
      </c>
      <c r="I801" s="54">
        <f>G801*H801</f>
        <v>2407.2</v>
      </c>
      <c r="J801" s="36"/>
      <c r="K801" s="10">
        <v>1</v>
      </c>
      <c r="L801" s="54">
        <f>K801*H801</f>
        <v>300.9</v>
      </c>
      <c r="M801" s="10"/>
      <c r="N801" s="55"/>
      <c r="O801" s="55"/>
      <c r="P801" s="55"/>
      <c r="Q801" s="55"/>
      <c r="R801" s="55"/>
      <c r="S801" s="55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</row>
    <row r="802" spans="1:19" s="19" customFormat="1" ht="41.25" customHeight="1">
      <c r="A802" s="10">
        <v>20.7</v>
      </c>
      <c r="B802" s="2" t="s">
        <v>1069</v>
      </c>
      <c r="C802" s="5" t="s">
        <v>171</v>
      </c>
      <c r="D802" s="14"/>
      <c r="E802" s="17"/>
      <c r="F802" s="17"/>
      <c r="G802" s="14">
        <v>2</v>
      </c>
      <c r="H802" s="23"/>
      <c r="I802" s="23"/>
      <c r="J802" s="23"/>
      <c r="K802" s="23"/>
      <c r="L802" s="23"/>
      <c r="M802" s="23"/>
      <c r="N802" s="18"/>
      <c r="O802" s="18"/>
      <c r="P802" s="18"/>
      <c r="Q802" s="18"/>
      <c r="R802" s="18"/>
      <c r="S802" s="18"/>
    </row>
    <row r="803" spans="1:115" s="19" customFormat="1" ht="40.5" customHeight="1">
      <c r="A803" s="10">
        <v>20.7</v>
      </c>
      <c r="B803" s="2" t="s">
        <v>475</v>
      </c>
      <c r="C803" s="5" t="s">
        <v>171</v>
      </c>
      <c r="D803" s="41" t="s">
        <v>499</v>
      </c>
      <c r="E803" s="92" t="s">
        <v>1070</v>
      </c>
      <c r="F803" s="92" t="s">
        <v>1071</v>
      </c>
      <c r="G803" s="41">
        <v>2</v>
      </c>
      <c r="H803" s="56">
        <v>360</v>
      </c>
      <c r="I803" s="54">
        <f>G803*H803</f>
        <v>720</v>
      </c>
      <c r="J803" s="36"/>
      <c r="K803" s="10">
        <v>1</v>
      </c>
      <c r="L803" s="54">
        <f>K803*H803</f>
        <v>360</v>
      </c>
      <c r="M803" s="10"/>
      <c r="N803" s="55"/>
      <c r="O803" s="55"/>
      <c r="P803" s="55"/>
      <c r="Q803" s="55"/>
      <c r="R803" s="55"/>
      <c r="S803" s="55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</row>
    <row r="804" spans="1:19" s="19" customFormat="1" ht="31.5">
      <c r="A804" s="25">
        <v>20.8</v>
      </c>
      <c r="B804" s="2" t="s">
        <v>1072</v>
      </c>
      <c r="C804" s="5" t="s">
        <v>171</v>
      </c>
      <c r="D804" s="14"/>
      <c r="E804" s="17"/>
      <c r="F804" s="17"/>
      <c r="G804" s="14">
        <v>2</v>
      </c>
      <c r="H804" s="23"/>
      <c r="I804" s="23"/>
      <c r="J804" s="23"/>
      <c r="K804" s="23"/>
      <c r="L804" s="23"/>
      <c r="M804" s="23"/>
      <c r="N804" s="18"/>
      <c r="O804" s="18"/>
      <c r="P804" s="18"/>
      <c r="Q804" s="18"/>
      <c r="R804" s="18"/>
      <c r="S804" s="18"/>
    </row>
    <row r="805" spans="1:115" s="19" customFormat="1" ht="63">
      <c r="A805" s="25">
        <v>20.8</v>
      </c>
      <c r="B805" s="2" t="s">
        <v>475</v>
      </c>
      <c r="C805" s="5" t="s">
        <v>171</v>
      </c>
      <c r="D805" s="41" t="s">
        <v>499</v>
      </c>
      <c r="E805" s="92" t="s">
        <v>1073</v>
      </c>
      <c r="F805" s="92" t="s">
        <v>1074</v>
      </c>
      <c r="G805" s="41">
        <v>2</v>
      </c>
      <c r="H805" s="56">
        <v>187.5</v>
      </c>
      <c r="I805" s="54">
        <f>G805*H805</f>
        <v>375</v>
      </c>
      <c r="J805" s="36"/>
      <c r="K805" s="10">
        <v>1</v>
      </c>
      <c r="L805" s="54">
        <f>K805*H805</f>
        <v>187.5</v>
      </c>
      <c r="M805" s="10"/>
      <c r="N805" s="55"/>
      <c r="O805" s="55"/>
      <c r="P805" s="55"/>
      <c r="Q805" s="55"/>
      <c r="R805" s="55"/>
      <c r="S805" s="55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</row>
    <row r="806" spans="1:19" s="19" customFormat="1" ht="31.5">
      <c r="A806" s="10">
        <v>20.9</v>
      </c>
      <c r="B806" s="2" t="s">
        <v>1075</v>
      </c>
      <c r="C806" s="5" t="s">
        <v>171</v>
      </c>
      <c r="D806" s="14"/>
      <c r="E806" s="17"/>
      <c r="F806" s="17"/>
      <c r="G806" s="14">
        <v>1500</v>
      </c>
      <c r="H806" s="23"/>
      <c r="I806" s="23"/>
      <c r="J806" s="23"/>
      <c r="K806" s="23"/>
      <c r="L806" s="23"/>
      <c r="M806" s="23"/>
      <c r="N806" s="18"/>
      <c r="O806" s="18"/>
      <c r="P806" s="18"/>
      <c r="Q806" s="18"/>
      <c r="R806" s="18"/>
      <c r="S806" s="18"/>
    </row>
    <row r="807" spans="1:115" s="19" customFormat="1" ht="78.75">
      <c r="A807" s="10">
        <v>20.9</v>
      </c>
      <c r="B807" s="2" t="s">
        <v>475</v>
      </c>
      <c r="C807" s="5" t="s">
        <v>171</v>
      </c>
      <c r="D807" s="41" t="s">
        <v>499</v>
      </c>
      <c r="E807" s="92" t="s">
        <v>1076</v>
      </c>
      <c r="F807" s="92" t="s">
        <v>1077</v>
      </c>
      <c r="G807" s="41">
        <v>1500</v>
      </c>
      <c r="H807" s="56">
        <v>805</v>
      </c>
      <c r="I807" s="54">
        <f>G807*H807</f>
        <v>1207500</v>
      </c>
      <c r="J807" s="36"/>
      <c r="K807" s="10">
        <v>1</v>
      </c>
      <c r="L807" s="54">
        <f>K807*H807</f>
        <v>805</v>
      </c>
      <c r="M807" s="10"/>
      <c r="N807" s="55"/>
      <c r="O807" s="55"/>
      <c r="P807" s="55"/>
      <c r="Q807" s="55"/>
      <c r="R807" s="55"/>
      <c r="S807" s="55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</row>
    <row r="808" spans="1:19" s="19" customFormat="1" ht="55.5" customHeight="1">
      <c r="A808" s="54">
        <v>20.1</v>
      </c>
      <c r="B808" s="2" t="s">
        <v>1078</v>
      </c>
      <c r="C808" s="5" t="s">
        <v>171</v>
      </c>
      <c r="D808" s="14"/>
      <c r="E808" s="17"/>
      <c r="F808" s="17"/>
      <c r="G808" s="14">
        <v>50</v>
      </c>
      <c r="H808" s="23"/>
      <c r="I808" s="23"/>
      <c r="J808" s="23"/>
      <c r="K808" s="23"/>
      <c r="L808" s="23"/>
      <c r="M808" s="23"/>
      <c r="N808" s="18"/>
      <c r="O808" s="18"/>
      <c r="P808" s="18"/>
      <c r="Q808" s="18"/>
      <c r="R808" s="18"/>
      <c r="S808" s="18"/>
    </row>
    <row r="809" spans="1:115" s="19" customFormat="1" ht="40.5" customHeight="1">
      <c r="A809" s="54">
        <v>20.1</v>
      </c>
      <c r="B809" s="2" t="s">
        <v>475</v>
      </c>
      <c r="C809" s="5" t="s">
        <v>171</v>
      </c>
      <c r="D809" s="41" t="s">
        <v>499</v>
      </c>
      <c r="E809" s="92" t="s">
        <v>1079</v>
      </c>
      <c r="F809" s="92" t="s">
        <v>1080</v>
      </c>
      <c r="G809" s="41">
        <v>50</v>
      </c>
      <c r="H809" s="56">
        <v>680</v>
      </c>
      <c r="I809" s="54">
        <f>G809*H809</f>
        <v>34000</v>
      </c>
      <c r="J809" s="36"/>
      <c r="K809" s="10">
        <v>1</v>
      </c>
      <c r="L809" s="54">
        <f>K809*H809</f>
        <v>680</v>
      </c>
      <c r="M809" s="10"/>
      <c r="N809" s="55"/>
      <c r="O809" s="55"/>
      <c r="P809" s="55"/>
      <c r="Q809" s="55"/>
      <c r="R809" s="55"/>
      <c r="S809" s="55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</row>
    <row r="810" spans="1:19" s="19" customFormat="1" ht="54" customHeight="1">
      <c r="A810" s="10">
        <v>20.11</v>
      </c>
      <c r="B810" s="2" t="s">
        <v>1081</v>
      </c>
      <c r="C810" s="5" t="s">
        <v>171</v>
      </c>
      <c r="D810" s="14"/>
      <c r="E810" s="17"/>
      <c r="F810" s="17"/>
      <c r="G810" s="14">
        <v>120</v>
      </c>
      <c r="H810" s="23"/>
      <c r="I810" s="23"/>
      <c r="J810" s="23"/>
      <c r="K810" s="23"/>
      <c r="L810" s="23"/>
      <c r="M810" s="23"/>
      <c r="N810" s="18"/>
      <c r="O810" s="18"/>
      <c r="P810" s="18"/>
      <c r="Q810" s="18"/>
      <c r="R810" s="18"/>
      <c r="S810" s="18"/>
    </row>
    <row r="811" spans="1:115" s="19" customFormat="1" ht="44.25" customHeight="1">
      <c r="A811" s="10">
        <v>20.11</v>
      </c>
      <c r="B811" s="2" t="s">
        <v>475</v>
      </c>
      <c r="C811" s="5" t="s">
        <v>171</v>
      </c>
      <c r="D811" s="41" t="s">
        <v>499</v>
      </c>
      <c r="E811" s="92" t="s">
        <v>1082</v>
      </c>
      <c r="F811" s="92" t="s">
        <v>1083</v>
      </c>
      <c r="G811" s="41">
        <v>120</v>
      </c>
      <c r="H811" s="56">
        <v>680</v>
      </c>
      <c r="I811" s="54">
        <f>G811*H811</f>
        <v>81600</v>
      </c>
      <c r="J811" s="36"/>
      <c r="K811" s="10">
        <v>1</v>
      </c>
      <c r="L811" s="54">
        <f>K811*H811</f>
        <v>680</v>
      </c>
      <c r="M811" s="10"/>
      <c r="N811" s="55"/>
      <c r="O811" s="55"/>
      <c r="P811" s="55"/>
      <c r="Q811" s="55"/>
      <c r="R811" s="55"/>
      <c r="S811" s="55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</row>
    <row r="812" spans="1:19" s="19" customFormat="1" ht="52.5" customHeight="1">
      <c r="A812" s="54">
        <v>20.12</v>
      </c>
      <c r="B812" s="2" t="s">
        <v>1084</v>
      </c>
      <c r="C812" s="5" t="s">
        <v>171</v>
      </c>
      <c r="D812" s="14"/>
      <c r="E812" s="17"/>
      <c r="F812" s="17"/>
      <c r="G812" s="14">
        <v>5</v>
      </c>
      <c r="H812" s="23"/>
      <c r="I812" s="23"/>
      <c r="J812" s="23"/>
      <c r="K812" s="23"/>
      <c r="L812" s="23"/>
      <c r="M812" s="23"/>
      <c r="N812" s="18"/>
      <c r="O812" s="18"/>
      <c r="P812" s="18"/>
      <c r="Q812" s="18"/>
      <c r="R812" s="18"/>
      <c r="S812" s="18"/>
    </row>
    <row r="813" spans="1:115" s="19" customFormat="1" ht="48.75" customHeight="1">
      <c r="A813" s="54">
        <v>20.12</v>
      </c>
      <c r="B813" s="2" t="s">
        <v>475</v>
      </c>
      <c r="C813" s="5" t="s">
        <v>171</v>
      </c>
      <c r="D813" s="41" t="s">
        <v>499</v>
      </c>
      <c r="E813" s="92" t="s">
        <v>1085</v>
      </c>
      <c r="F813" s="92" t="s">
        <v>1086</v>
      </c>
      <c r="G813" s="41">
        <v>5</v>
      </c>
      <c r="H813" s="56">
        <v>450.8</v>
      </c>
      <c r="I813" s="54">
        <f>G813*H813</f>
        <v>2254</v>
      </c>
      <c r="J813" s="36"/>
      <c r="K813" s="10">
        <v>1</v>
      </c>
      <c r="L813" s="54">
        <f>K813*H813</f>
        <v>450.8</v>
      </c>
      <c r="M813" s="10"/>
      <c r="N813" s="55"/>
      <c r="O813" s="55"/>
      <c r="P813" s="55"/>
      <c r="Q813" s="55"/>
      <c r="R813" s="55"/>
      <c r="S813" s="55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</row>
    <row r="814" spans="1:19" s="19" customFormat="1" ht="48.75" customHeight="1">
      <c r="A814" s="10">
        <v>20.13</v>
      </c>
      <c r="B814" s="2" t="s">
        <v>1087</v>
      </c>
      <c r="C814" s="5" t="s">
        <v>171</v>
      </c>
      <c r="D814" s="14"/>
      <c r="E814" s="17"/>
      <c r="F814" s="17"/>
      <c r="G814" s="14">
        <v>10</v>
      </c>
      <c r="H814" s="23"/>
      <c r="I814" s="23"/>
      <c r="J814" s="23"/>
      <c r="K814" s="23"/>
      <c r="L814" s="23"/>
      <c r="M814" s="23"/>
      <c r="N814" s="18"/>
      <c r="O814" s="18"/>
      <c r="P814" s="18"/>
      <c r="Q814" s="18"/>
      <c r="R814" s="18"/>
      <c r="S814" s="18"/>
    </row>
    <row r="815" spans="1:115" s="19" customFormat="1" ht="50.25" customHeight="1">
      <c r="A815" s="10">
        <v>20.13</v>
      </c>
      <c r="B815" s="2" t="s">
        <v>475</v>
      </c>
      <c r="C815" s="5" t="s">
        <v>171</v>
      </c>
      <c r="D815" s="41" t="s">
        <v>499</v>
      </c>
      <c r="E815" s="92" t="s">
        <v>1088</v>
      </c>
      <c r="F815" s="92" t="s">
        <v>1089</v>
      </c>
      <c r="G815" s="41">
        <v>10</v>
      </c>
      <c r="H815" s="56">
        <v>674</v>
      </c>
      <c r="I815" s="54">
        <f>G815*H815</f>
        <v>6740</v>
      </c>
      <c r="J815" s="36"/>
      <c r="K815" s="10">
        <v>1</v>
      </c>
      <c r="L815" s="54">
        <f>K815*H815</f>
        <v>674</v>
      </c>
      <c r="M815" s="10"/>
      <c r="N815" s="55"/>
      <c r="O815" s="55"/>
      <c r="P815" s="55"/>
      <c r="Q815" s="55"/>
      <c r="R815" s="55"/>
      <c r="S815" s="55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</row>
    <row r="816" spans="1:19" s="19" customFormat="1" ht="59.25" customHeight="1">
      <c r="A816" s="54">
        <v>20.14</v>
      </c>
      <c r="B816" s="2" t="s">
        <v>1090</v>
      </c>
      <c r="C816" s="5" t="s">
        <v>171</v>
      </c>
      <c r="D816" s="14"/>
      <c r="E816" s="17"/>
      <c r="F816" s="17"/>
      <c r="G816" s="14">
        <v>10</v>
      </c>
      <c r="H816" s="23"/>
      <c r="I816" s="23"/>
      <c r="J816" s="23"/>
      <c r="K816" s="23"/>
      <c r="L816" s="23"/>
      <c r="M816" s="23"/>
      <c r="N816" s="18"/>
      <c r="O816" s="18"/>
      <c r="P816" s="18"/>
      <c r="Q816" s="18"/>
      <c r="R816" s="18"/>
      <c r="S816" s="18"/>
    </row>
    <row r="817" spans="1:115" s="19" customFormat="1" ht="56.25" customHeight="1">
      <c r="A817" s="54">
        <v>20.14</v>
      </c>
      <c r="B817" s="2" t="s">
        <v>475</v>
      </c>
      <c r="C817" s="5" t="s">
        <v>171</v>
      </c>
      <c r="D817" s="41" t="s">
        <v>499</v>
      </c>
      <c r="E817" s="92" t="s">
        <v>1091</v>
      </c>
      <c r="F817" s="92" t="s">
        <v>1092</v>
      </c>
      <c r="G817" s="41">
        <v>10</v>
      </c>
      <c r="H817" s="56">
        <v>650</v>
      </c>
      <c r="I817" s="54">
        <f>G817*H817</f>
        <v>6500</v>
      </c>
      <c r="J817" s="36"/>
      <c r="K817" s="10">
        <v>1</v>
      </c>
      <c r="L817" s="54">
        <f>K817*H817</f>
        <v>650</v>
      </c>
      <c r="M817" s="10"/>
      <c r="N817" s="55"/>
      <c r="O817" s="55"/>
      <c r="P817" s="55"/>
      <c r="Q817" s="55"/>
      <c r="R817" s="55"/>
      <c r="S817" s="55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</row>
    <row r="818" spans="1:19" s="19" customFormat="1" ht="36" customHeight="1">
      <c r="A818" s="10">
        <v>20.15</v>
      </c>
      <c r="B818" s="2" t="s">
        <v>1093</v>
      </c>
      <c r="C818" s="5" t="s">
        <v>171</v>
      </c>
      <c r="D818" s="14"/>
      <c r="E818" s="17"/>
      <c r="F818" s="17"/>
      <c r="G818" s="14">
        <v>2</v>
      </c>
      <c r="H818" s="23"/>
      <c r="I818" s="23"/>
      <c r="J818" s="23"/>
      <c r="K818" s="23"/>
      <c r="L818" s="23"/>
      <c r="M818" s="23"/>
      <c r="N818" s="18"/>
      <c r="O818" s="18"/>
      <c r="P818" s="18"/>
      <c r="Q818" s="18"/>
      <c r="R818" s="18"/>
      <c r="S818" s="18"/>
    </row>
    <row r="819" spans="1:115" s="19" customFormat="1" ht="51.75" customHeight="1">
      <c r="A819" s="10">
        <v>20.15</v>
      </c>
      <c r="B819" s="2" t="s">
        <v>475</v>
      </c>
      <c r="C819" s="5" t="s">
        <v>171</v>
      </c>
      <c r="D819" s="41" t="s">
        <v>499</v>
      </c>
      <c r="E819" s="92" t="s">
        <v>1094</v>
      </c>
      <c r="F819" s="92" t="s">
        <v>1095</v>
      </c>
      <c r="G819" s="41">
        <v>2</v>
      </c>
      <c r="H819" s="56">
        <v>1563</v>
      </c>
      <c r="I819" s="54">
        <f>G819*H819</f>
        <v>3126</v>
      </c>
      <c r="J819" s="36"/>
      <c r="K819" s="10">
        <v>1</v>
      </c>
      <c r="L819" s="54">
        <f>K819*H819</f>
        <v>1563</v>
      </c>
      <c r="M819" s="10"/>
      <c r="N819" s="55"/>
      <c r="O819" s="55"/>
      <c r="P819" s="55"/>
      <c r="Q819" s="55"/>
      <c r="R819" s="55"/>
      <c r="S819" s="55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</row>
    <row r="820" spans="1:19" s="19" customFormat="1" ht="45" customHeight="1">
      <c r="A820" s="54">
        <v>20.16</v>
      </c>
      <c r="B820" s="2" t="s">
        <v>1096</v>
      </c>
      <c r="C820" s="5" t="s">
        <v>171</v>
      </c>
      <c r="D820" s="14"/>
      <c r="E820" s="17"/>
      <c r="F820" s="17"/>
      <c r="G820" s="14">
        <v>2</v>
      </c>
      <c r="H820" s="23"/>
      <c r="I820" s="23"/>
      <c r="J820" s="23"/>
      <c r="K820" s="23"/>
      <c r="L820" s="23"/>
      <c r="M820" s="23"/>
      <c r="N820" s="18"/>
      <c r="O820" s="18"/>
      <c r="P820" s="18"/>
      <c r="Q820" s="18"/>
      <c r="R820" s="18"/>
      <c r="S820" s="18"/>
    </row>
    <row r="821" spans="1:115" s="19" customFormat="1" ht="48" customHeight="1">
      <c r="A821" s="54">
        <v>20.16</v>
      </c>
      <c r="B821" s="2" t="s">
        <v>475</v>
      </c>
      <c r="C821" s="5" t="s">
        <v>171</v>
      </c>
      <c r="D821" s="41" t="s">
        <v>499</v>
      </c>
      <c r="E821" s="92" t="s">
        <v>1097</v>
      </c>
      <c r="F821" s="92" t="s">
        <v>1098</v>
      </c>
      <c r="G821" s="41">
        <v>2</v>
      </c>
      <c r="H821" s="56">
        <v>976</v>
      </c>
      <c r="I821" s="54">
        <f>G821*H821</f>
        <v>1952</v>
      </c>
      <c r="J821" s="36"/>
      <c r="K821" s="10">
        <v>1</v>
      </c>
      <c r="L821" s="54">
        <f>K821*H821</f>
        <v>976</v>
      </c>
      <c r="M821" s="10"/>
      <c r="N821" s="55"/>
      <c r="O821" s="55"/>
      <c r="P821" s="55"/>
      <c r="Q821" s="55"/>
      <c r="R821" s="55"/>
      <c r="S821" s="55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</row>
    <row r="822" spans="1:19" s="19" customFormat="1" ht="46.5" customHeight="1">
      <c r="A822" s="10">
        <v>20.17</v>
      </c>
      <c r="B822" s="2" t="s">
        <v>1099</v>
      </c>
      <c r="C822" s="5" t="s">
        <v>171</v>
      </c>
      <c r="D822" s="14"/>
      <c r="E822" s="17"/>
      <c r="F822" s="17"/>
      <c r="G822" s="14">
        <v>2</v>
      </c>
      <c r="H822" s="23"/>
      <c r="I822" s="23"/>
      <c r="J822" s="23"/>
      <c r="K822" s="23"/>
      <c r="L822" s="23"/>
      <c r="M822" s="23"/>
      <c r="N822" s="18"/>
      <c r="O822" s="18"/>
      <c r="P822" s="18"/>
      <c r="Q822" s="18"/>
      <c r="R822" s="18"/>
      <c r="S822" s="18"/>
    </row>
    <row r="823" spans="1:115" s="19" customFormat="1" ht="61.5" customHeight="1">
      <c r="A823" s="10">
        <v>20.17</v>
      </c>
      <c r="B823" s="2" t="s">
        <v>475</v>
      </c>
      <c r="C823" s="5" t="s">
        <v>171</v>
      </c>
      <c r="D823" s="41" t="s">
        <v>499</v>
      </c>
      <c r="E823" s="92" t="s">
        <v>1100</v>
      </c>
      <c r="F823" s="92" t="s">
        <v>1101</v>
      </c>
      <c r="G823" s="41">
        <v>2</v>
      </c>
      <c r="H823" s="56">
        <v>620</v>
      </c>
      <c r="I823" s="54">
        <f>G823*H823</f>
        <v>1240</v>
      </c>
      <c r="J823" s="36"/>
      <c r="K823" s="10">
        <v>1</v>
      </c>
      <c r="L823" s="54">
        <f>K823*H823</f>
        <v>620</v>
      </c>
      <c r="M823" s="10"/>
      <c r="N823" s="55"/>
      <c r="O823" s="55"/>
      <c r="P823" s="55"/>
      <c r="Q823" s="55"/>
      <c r="R823" s="55"/>
      <c r="S823" s="55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</row>
    <row r="824" spans="1:19" s="19" customFormat="1" ht="48.75" customHeight="1">
      <c r="A824" s="54">
        <v>20.18</v>
      </c>
      <c r="B824" s="2" t="s">
        <v>1102</v>
      </c>
      <c r="C824" s="5" t="s">
        <v>171</v>
      </c>
      <c r="D824" s="14"/>
      <c r="E824" s="17"/>
      <c r="F824" s="17"/>
      <c r="G824" s="14">
        <v>2</v>
      </c>
      <c r="H824" s="23"/>
      <c r="I824" s="23"/>
      <c r="J824" s="23"/>
      <c r="K824" s="23"/>
      <c r="L824" s="23"/>
      <c r="M824" s="23"/>
      <c r="N824" s="18"/>
      <c r="O824" s="18"/>
      <c r="P824" s="18"/>
      <c r="Q824" s="18"/>
      <c r="R824" s="18"/>
      <c r="S824" s="18"/>
    </row>
    <row r="825" spans="1:115" s="19" customFormat="1" ht="68.25" customHeight="1">
      <c r="A825" s="54">
        <v>20.18</v>
      </c>
      <c r="B825" s="2" t="s">
        <v>475</v>
      </c>
      <c r="C825" s="5" t="s">
        <v>171</v>
      </c>
      <c r="D825" s="41" t="s">
        <v>499</v>
      </c>
      <c r="E825" s="92" t="s">
        <v>1103</v>
      </c>
      <c r="F825" s="92" t="s">
        <v>1104</v>
      </c>
      <c r="G825" s="41">
        <v>2</v>
      </c>
      <c r="H825" s="56">
        <v>135</v>
      </c>
      <c r="I825" s="54">
        <f>G825*H825</f>
        <v>270</v>
      </c>
      <c r="J825" s="36"/>
      <c r="K825" s="10">
        <v>1</v>
      </c>
      <c r="L825" s="54">
        <f>K825*H825</f>
        <v>135</v>
      </c>
      <c r="M825" s="10"/>
      <c r="N825" s="55"/>
      <c r="O825" s="55"/>
      <c r="P825" s="55"/>
      <c r="Q825" s="55"/>
      <c r="R825" s="55"/>
      <c r="S825" s="55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</row>
    <row r="826" spans="1:19" s="19" customFormat="1" ht="15.75">
      <c r="A826" s="22">
        <v>25</v>
      </c>
      <c r="B826" s="24" t="s">
        <v>1105</v>
      </c>
      <c r="C826" s="1" t="s">
        <v>173</v>
      </c>
      <c r="D826" s="14"/>
      <c r="E826" s="17"/>
      <c r="F826" s="17"/>
      <c r="G826" s="14">
        <v>5</v>
      </c>
      <c r="H826" s="23"/>
      <c r="I826" s="23"/>
      <c r="J826" s="23"/>
      <c r="K826" s="23"/>
      <c r="L826" s="23"/>
      <c r="M826" s="23"/>
      <c r="N826" s="18"/>
      <c r="O826" s="18"/>
      <c r="P826" s="18"/>
      <c r="Q826" s="18"/>
      <c r="R826" s="18"/>
      <c r="S826" s="18"/>
    </row>
    <row r="827" spans="1:115" s="19" customFormat="1" ht="47.25">
      <c r="A827" s="25">
        <v>25</v>
      </c>
      <c r="B827" s="2" t="s">
        <v>475</v>
      </c>
      <c r="C827" s="5" t="s">
        <v>173</v>
      </c>
      <c r="D827" s="41" t="s">
        <v>578</v>
      </c>
      <c r="E827" s="10" t="s">
        <v>1106</v>
      </c>
      <c r="F827" s="152">
        <v>8403735</v>
      </c>
      <c r="G827" s="41">
        <v>5</v>
      </c>
      <c r="H827" s="56">
        <v>277.5</v>
      </c>
      <c r="I827" s="54"/>
      <c r="J827" s="36">
        <f>G827*H827</f>
        <v>1387.5</v>
      </c>
      <c r="K827" s="155">
        <v>5</v>
      </c>
      <c r="L827" s="54">
        <f>K827*H827</f>
        <v>1387.5</v>
      </c>
      <c r="M827" s="20" t="s">
        <v>583</v>
      </c>
      <c r="N827" s="55"/>
      <c r="O827" s="55"/>
      <c r="P827" s="55"/>
      <c r="Q827" s="55"/>
      <c r="R827" s="55"/>
      <c r="S827" s="55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</row>
    <row r="828" spans="1:19" s="19" customFormat="1" ht="36.75" customHeight="1">
      <c r="A828" s="22">
        <v>28</v>
      </c>
      <c r="B828" s="24" t="s">
        <v>1107</v>
      </c>
      <c r="C828" s="1"/>
      <c r="D828" s="14"/>
      <c r="E828" s="17"/>
      <c r="F828" s="17"/>
      <c r="G828" s="10"/>
      <c r="H828" s="23"/>
      <c r="I828" s="23"/>
      <c r="J828" s="23"/>
      <c r="K828" s="23"/>
      <c r="L828" s="23"/>
      <c r="M828" s="23"/>
      <c r="N828" s="18"/>
      <c r="O828" s="18"/>
      <c r="P828" s="18"/>
      <c r="Q828" s="18"/>
      <c r="R828" s="18"/>
      <c r="S828" s="18"/>
    </row>
    <row r="829" spans="1:115" s="19" customFormat="1" ht="36.75" customHeight="1">
      <c r="A829" s="1">
        <v>28</v>
      </c>
      <c r="B829" s="142" t="s">
        <v>899</v>
      </c>
      <c r="C829" s="5"/>
      <c r="D829" s="143"/>
      <c r="E829" s="143"/>
      <c r="F829" s="143"/>
      <c r="G829" s="143"/>
      <c r="H829" s="144"/>
      <c r="I829" s="137"/>
      <c r="J829" s="137">
        <f>SUM(I831:I845)</f>
        <v>46614</v>
      </c>
      <c r="K829" s="5"/>
      <c r="L829" s="137"/>
      <c r="M829" s="20" t="s">
        <v>583</v>
      </c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46"/>
      <c r="AE829" s="146"/>
      <c r="AF829" s="146"/>
      <c r="AG829" s="146"/>
      <c r="AH829" s="146"/>
      <c r="AI829" s="146"/>
      <c r="AJ829" s="146"/>
      <c r="AK829" s="146"/>
      <c r="AL829" s="146"/>
      <c r="AM829" s="146"/>
      <c r="AN829" s="146"/>
      <c r="AO829" s="146"/>
      <c r="AP829" s="146"/>
      <c r="AQ829" s="146"/>
      <c r="AR829" s="146"/>
      <c r="AS829" s="146"/>
      <c r="AT829" s="146"/>
      <c r="AU829" s="146"/>
      <c r="AV829" s="146"/>
      <c r="AW829" s="146"/>
      <c r="AX829" s="146"/>
      <c r="AY829" s="146"/>
      <c r="AZ829" s="146"/>
      <c r="BA829" s="146"/>
      <c r="BB829" s="146"/>
      <c r="BC829" s="146"/>
      <c r="BD829" s="146"/>
      <c r="BE829" s="146"/>
      <c r="BF829" s="146"/>
      <c r="BG829" s="146"/>
      <c r="BH829" s="146"/>
      <c r="BI829" s="146"/>
      <c r="BJ829" s="146"/>
      <c r="BK829" s="146"/>
      <c r="BL829" s="146"/>
      <c r="BM829" s="146"/>
      <c r="BN829" s="146"/>
      <c r="BO829" s="146"/>
      <c r="BP829" s="146"/>
      <c r="BQ829" s="146"/>
      <c r="BR829" s="146"/>
      <c r="BS829" s="146"/>
      <c r="BT829" s="146"/>
      <c r="BU829" s="146"/>
      <c r="BV829" s="146"/>
      <c r="BW829" s="146"/>
      <c r="BX829" s="146"/>
      <c r="BY829" s="146"/>
      <c r="BZ829" s="146"/>
      <c r="CA829" s="146"/>
      <c r="CB829" s="146"/>
      <c r="CC829" s="146"/>
      <c r="CD829" s="146"/>
      <c r="CE829" s="146"/>
      <c r="CF829" s="146"/>
      <c r="CG829" s="146"/>
      <c r="CH829" s="146"/>
      <c r="CI829" s="146"/>
      <c r="CJ829" s="146"/>
      <c r="CK829" s="146"/>
      <c r="CL829" s="146"/>
      <c r="CM829" s="146"/>
      <c r="CN829" s="146"/>
      <c r="CO829" s="146"/>
      <c r="CP829" s="146"/>
      <c r="CQ829" s="146"/>
      <c r="CR829" s="146"/>
      <c r="CS829" s="146"/>
      <c r="CT829" s="146"/>
      <c r="CU829" s="146"/>
      <c r="CV829" s="146"/>
      <c r="CW829" s="146"/>
      <c r="CX829" s="146"/>
      <c r="CY829" s="146"/>
      <c r="CZ829" s="146"/>
      <c r="DA829" s="146"/>
      <c r="DB829" s="146"/>
      <c r="DC829" s="146"/>
      <c r="DD829" s="146"/>
      <c r="DE829" s="146"/>
      <c r="DF829" s="146"/>
      <c r="DG829" s="146"/>
      <c r="DH829" s="146"/>
      <c r="DI829" s="146"/>
      <c r="DJ829" s="146"/>
      <c r="DK829" s="146"/>
    </row>
    <row r="830" spans="1:19" s="19" customFormat="1" ht="57.75" customHeight="1">
      <c r="A830" s="25">
        <v>28.1</v>
      </c>
      <c r="B830" s="2" t="s">
        <v>1108</v>
      </c>
      <c r="C830" s="5" t="s">
        <v>171</v>
      </c>
      <c r="D830" s="14"/>
      <c r="E830" s="17"/>
      <c r="F830" s="17"/>
      <c r="G830" s="14">
        <v>10</v>
      </c>
      <c r="H830" s="23"/>
      <c r="I830" s="23"/>
      <c r="J830" s="23"/>
      <c r="K830" s="23"/>
      <c r="L830" s="23"/>
      <c r="M830" s="23"/>
      <c r="N830" s="18"/>
      <c r="O830" s="18"/>
      <c r="P830" s="18"/>
      <c r="Q830" s="18"/>
      <c r="R830" s="18"/>
      <c r="S830" s="18"/>
    </row>
    <row r="831" spans="1:115" s="49" customFormat="1" ht="47.25">
      <c r="A831" s="147">
        <v>28.1</v>
      </c>
      <c r="B831" s="65" t="s">
        <v>899</v>
      </c>
      <c r="C831" s="5" t="s">
        <v>171</v>
      </c>
      <c r="D831" s="5" t="s">
        <v>900</v>
      </c>
      <c r="E831" s="25" t="s">
        <v>1109</v>
      </c>
      <c r="F831" s="25">
        <v>21730801</v>
      </c>
      <c r="G831" s="57">
        <v>10</v>
      </c>
      <c r="H831" s="135">
        <v>2180</v>
      </c>
      <c r="I831" s="136">
        <f>G831*H831</f>
        <v>21800</v>
      </c>
      <c r="J831" s="137"/>
      <c r="K831" s="5" t="s">
        <v>954</v>
      </c>
      <c r="L831" s="136">
        <v>2180</v>
      </c>
      <c r="M831" s="133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  <c r="AA831" s="148"/>
      <c r="AB831" s="148"/>
      <c r="AC831" s="148"/>
      <c r="AD831" s="148"/>
      <c r="AE831" s="148"/>
      <c r="AF831" s="148"/>
      <c r="AG831" s="148"/>
      <c r="AH831" s="148"/>
      <c r="AI831" s="148"/>
      <c r="AJ831" s="148"/>
      <c r="AK831" s="148"/>
      <c r="AL831" s="148"/>
      <c r="AM831" s="148"/>
      <c r="AN831" s="148"/>
      <c r="AO831" s="148"/>
      <c r="AP831" s="148"/>
      <c r="AQ831" s="148"/>
      <c r="AR831" s="148"/>
      <c r="AS831" s="148"/>
      <c r="AT831" s="148"/>
      <c r="AU831" s="148"/>
      <c r="AV831" s="148"/>
      <c r="AW831" s="148"/>
      <c r="AX831" s="148"/>
      <c r="AY831" s="148"/>
      <c r="AZ831" s="148"/>
      <c r="BA831" s="148"/>
      <c r="BB831" s="148"/>
      <c r="BC831" s="148"/>
      <c r="BD831" s="148"/>
      <c r="BE831" s="148"/>
      <c r="BF831" s="148"/>
      <c r="BG831" s="148"/>
      <c r="BH831" s="148"/>
      <c r="BI831" s="148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BX831" s="148"/>
      <c r="BY831" s="148"/>
      <c r="BZ831" s="148"/>
      <c r="CA831" s="148"/>
      <c r="CB831" s="148"/>
      <c r="CC831" s="148"/>
      <c r="CD831" s="148"/>
      <c r="CE831" s="148"/>
      <c r="CF831" s="148"/>
      <c r="CG831" s="148"/>
      <c r="CH831" s="148"/>
      <c r="CI831" s="148"/>
      <c r="CJ831" s="148"/>
      <c r="CK831" s="148"/>
      <c r="CL831" s="148"/>
      <c r="CM831" s="148"/>
      <c r="CN831" s="148"/>
      <c r="CO831" s="148"/>
      <c r="CP831" s="148"/>
      <c r="CQ831" s="148"/>
      <c r="CR831" s="148"/>
      <c r="CS831" s="148"/>
      <c r="CT831" s="148"/>
      <c r="CU831" s="148"/>
      <c r="CV831" s="148"/>
      <c r="CW831" s="148"/>
      <c r="CX831" s="148"/>
      <c r="CY831" s="148"/>
      <c r="CZ831" s="148"/>
      <c r="DA831" s="148"/>
      <c r="DB831" s="148"/>
      <c r="DC831" s="148"/>
      <c r="DD831" s="148"/>
      <c r="DE831" s="148"/>
      <c r="DF831" s="148"/>
      <c r="DG831" s="148"/>
      <c r="DH831" s="148"/>
      <c r="DI831" s="148"/>
      <c r="DJ831" s="148"/>
      <c r="DK831" s="148"/>
    </row>
    <row r="832" spans="1:19" s="19" customFormat="1" ht="15.75">
      <c r="A832" s="25">
        <v>28.2</v>
      </c>
      <c r="B832" s="2" t="s">
        <v>1110</v>
      </c>
      <c r="C832" s="5" t="s">
        <v>173</v>
      </c>
      <c r="D832" s="14"/>
      <c r="E832" s="17"/>
      <c r="F832" s="17"/>
      <c r="G832" s="14">
        <v>10</v>
      </c>
      <c r="H832" s="23"/>
      <c r="I832" s="23"/>
      <c r="J832" s="23"/>
      <c r="K832" s="23"/>
      <c r="L832" s="23"/>
      <c r="M832" s="23"/>
      <c r="N832" s="18"/>
      <c r="O832" s="18"/>
      <c r="P832" s="18"/>
      <c r="Q832" s="18"/>
      <c r="R832" s="18"/>
      <c r="S832" s="18"/>
    </row>
    <row r="833" spans="1:115" s="49" customFormat="1" ht="63">
      <c r="A833" s="147">
        <v>28.2</v>
      </c>
      <c r="B833" s="65" t="s">
        <v>899</v>
      </c>
      <c r="C833" s="5" t="s">
        <v>173</v>
      </c>
      <c r="D833" s="5" t="s">
        <v>900</v>
      </c>
      <c r="E833" s="25" t="s">
        <v>1111</v>
      </c>
      <c r="F833" s="25">
        <v>38401319</v>
      </c>
      <c r="G833" s="57">
        <v>10</v>
      </c>
      <c r="H833" s="135">
        <v>1100</v>
      </c>
      <c r="I833" s="136">
        <f>G833*H833</f>
        <v>11000</v>
      </c>
      <c r="J833" s="137"/>
      <c r="K833" s="5" t="s">
        <v>1112</v>
      </c>
      <c r="L833" s="136">
        <v>1100</v>
      </c>
      <c r="M833" s="133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  <c r="AA833" s="148"/>
      <c r="AB833" s="148"/>
      <c r="AC833" s="148"/>
      <c r="AD833" s="148"/>
      <c r="AE833" s="148"/>
      <c r="AF833" s="148"/>
      <c r="AG833" s="148"/>
      <c r="AH833" s="148"/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8"/>
      <c r="AU833" s="148"/>
      <c r="AV833" s="148"/>
      <c r="AW833" s="148"/>
      <c r="AX833" s="148"/>
      <c r="AY833" s="148"/>
      <c r="AZ833" s="148"/>
      <c r="BA833" s="148"/>
      <c r="BB833" s="148"/>
      <c r="BC833" s="148"/>
      <c r="BD833" s="148"/>
      <c r="BE833" s="148"/>
      <c r="BF833" s="148"/>
      <c r="BG833" s="148"/>
      <c r="BH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BZ833" s="148"/>
      <c r="CA833" s="148"/>
      <c r="CB833" s="148"/>
      <c r="CC833" s="148"/>
      <c r="CD833" s="148"/>
      <c r="CE833" s="148"/>
      <c r="CF833" s="148"/>
      <c r="CG833" s="148"/>
      <c r="CH833" s="148"/>
      <c r="CI833" s="148"/>
      <c r="CJ833" s="148"/>
      <c r="CK833" s="148"/>
      <c r="CL833" s="148"/>
      <c r="CM833" s="148"/>
      <c r="CN833" s="148"/>
      <c r="CO833" s="148"/>
      <c r="CP833" s="148"/>
      <c r="CQ833" s="148"/>
      <c r="CR833" s="148"/>
      <c r="CS833" s="148"/>
      <c r="CT833" s="148"/>
      <c r="CU833" s="148"/>
      <c r="CV833" s="148"/>
      <c r="CW833" s="148"/>
      <c r="CX833" s="148"/>
      <c r="CY833" s="148"/>
      <c r="CZ833" s="148"/>
      <c r="DA833" s="148"/>
      <c r="DB833" s="148"/>
      <c r="DC833" s="148"/>
      <c r="DD833" s="148"/>
      <c r="DE833" s="148"/>
      <c r="DF833" s="148"/>
      <c r="DG833" s="148"/>
      <c r="DH833" s="148"/>
      <c r="DI833" s="148"/>
      <c r="DJ833" s="148"/>
      <c r="DK833" s="148"/>
    </row>
    <row r="834" spans="1:19" s="19" customFormat="1" ht="31.5">
      <c r="A834" s="25">
        <v>28.3</v>
      </c>
      <c r="B834" s="2" t="s">
        <v>1113</v>
      </c>
      <c r="C834" s="5" t="s">
        <v>173</v>
      </c>
      <c r="D834" s="14"/>
      <c r="E834" s="17"/>
      <c r="F834" s="17"/>
      <c r="G834" s="14">
        <v>2</v>
      </c>
      <c r="H834" s="23"/>
      <c r="I834" s="23"/>
      <c r="J834" s="23"/>
      <c r="K834" s="23"/>
      <c r="L834" s="23"/>
      <c r="M834" s="23"/>
      <c r="N834" s="18"/>
      <c r="O834" s="18"/>
      <c r="P834" s="18"/>
      <c r="Q834" s="18"/>
      <c r="R834" s="18"/>
      <c r="S834" s="18"/>
    </row>
    <row r="835" spans="1:115" s="49" customFormat="1" ht="63">
      <c r="A835" s="147">
        <v>28.3</v>
      </c>
      <c r="B835" s="65" t="s">
        <v>899</v>
      </c>
      <c r="C835" s="5" t="s">
        <v>173</v>
      </c>
      <c r="D835" s="5" t="s">
        <v>900</v>
      </c>
      <c r="E835" s="25" t="s">
        <v>1114</v>
      </c>
      <c r="F835" s="25">
        <v>38401320</v>
      </c>
      <c r="G835" s="57">
        <v>2</v>
      </c>
      <c r="H835" s="135">
        <v>1100</v>
      </c>
      <c r="I835" s="136">
        <f>G835*H835</f>
        <v>2200</v>
      </c>
      <c r="J835" s="137"/>
      <c r="K835" s="5" t="s">
        <v>1115</v>
      </c>
      <c r="L835" s="136">
        <v>1100</v>
      </c>
      <c r="M835" s="133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  <c r="AA835" s="148"/>
      <c r="AB835" s="148"/>
      <c r="AC835" s="148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48"/>
      <c r="AX835" s="148"/>
      <c r="AY835" s="148"/>
      <c r="AZ835" s="148"/>
      <c r="BA835" s="148"/>
      <c r="BB835" s="148"/>
      <c r="BC835" s="148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48"/>
      <c r="CC835" s="148"/>
      <c r="CD835" s="148"/>
      <c r="CE835" s="148"/>
      <c r="CF835" s="148"/>
      <c r="CG835" s="148"/>
      <c r="CH835" s="148"/>
      <c r="CI835" s="148"/>
      <c r="CJ835" s="148"/>
      <c r="CK835" s="148"/>
      <c r="CL835" s="148"/>
      <c r="CM835" s="148"/>
      <c r="CN835" s="148"/>
      <c r="CO835" s="148"/>
      <c r="CP835" s="148"/>
      <c r="CQ835" s="148"/>
      <c r="CR835" s="148"/>
      <c r="CS835" s="148"/>
      <c r="CT835" s="148"/>
      <c r="CU835" s="148"/>
      <c r="CV835" s="148"/>
      <c r="CW835" s="148"/>
      <c r="CX835" s="148"/>
      <c r="CY835" s="148"/>
      <c r="CZ835" s="148"/>
      <c r="DA835" s="148"/>
      <c r="DB835" s="148"/>
      <c r="DC835" s="148"/>
      <c r="DD835" s="148"/>
      <c r="DE835" s="148"/>
      <c r="DF835" s="148"/>
      <c r="DG835" s="148"/>
      <c r="DH835" s="148"/>
      <c r="DI835" s="148"/>
      <c r="DJ835" s="148"/>
      <c r="DK835" s="148"/>
    </row>
    <row r="836" spans="1:19" s="19" customFormat="1" ht="31.5">
      <c r="A836" s="25">
        <v>28.4</v>
      </c>
      <c r="B836" s="2" t="s">
        <v>1116</v>
      </c>
      <c r="C836" s="5" t="s">
        <v>171</v>
      </c>
      <c r="D836" s="14"/>
      <c r="E836" s="17"/>
      <c r="F836" s="17"/>
      <c r="G836" s="14">
        <v>6</v>
      </c>
      <c r="H836" s="23"/>
      <c r="I836" s="23"/>
      <c r="J836" s="23"/>
      <c r="K836" s="23"/>
      <c r="L836" s="23"/>
      <c r="M836" s="23"/>
      <c r="N836" s="18"/>
      <c r="O836" s="18"/>
      <c r="P836" s="18"/>
      <c r="Q836" s="18"/>
      <c r="R836" s="18"/>
      <c r="S836" s="18"/>
    </row>
    <row r="837" spans="1:115" s="49" customFormat="1" ht="47.25">
      <c r="A837" s="147">
        <v>28.4</v>
      </c>
      <c r="B837" s="65" t="s">
        <v>899</v>
      </c>
      <c r="C837" s="5" t="s">
        <v>171</v>
      </c>
      <c r="D837" s="5" t="s">
        <v>900</v>
      </c>
      <c r="E837" s="25" t="s">
        <v>970</v>
      </c>
      <c r="F837" s="25">
        <v>30344030</v>
      </c>
      <c r="G837" s="57">
        <v>6</v>
      </c>
      <c r="H837" s="135">
        <v>478</v>
      </c>
      <c r="I837" s="136">
        <f>G837*H837</f>
        <v>2868</v>
      </c>
      <c r="J837" s="137"/>
      <c r="K837" s="5" t="s">
        <v>954</v>
      </c>
      <c r="L837" s="136">
        <v>478</v>
      </c>
      <c r="M837" s="133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  <c r="AA837" s="148"/>
      <c r="AB837" s="148"/>
      <c r="AC837" s="148"/>
      <c r="AD837" s="148"/>
      <c r="AE837" s="148"/>
      <c r="AF837" s="148"/>
      <c r="AG837" s="148"/>
      <c r="AH837" s="148"/>
      <c r="AI837" s="148"/>
      <c r="AJ837" s="148"/>
      <c r="AK837" s="148"/>
      <c r="AL837" s="148"/>
      <c r="AM837" s="148"/>
      <c r="AN837" s="148"/>
      <c r="AO837" s="148"/>
      <c r="AP837" s="148"/>
      <c r="AQ837" s="148"/>
      <c r="AR837" s="148"/>
      <c r="AS837" s="148"/>
      <c r="AT837" s="148"/>
      <c r="AU837" s="148"/>
      <c r="AV837" s="148"/>
      <c r="AW837" s="148"/>
      <c r="AX837" s="148"/>
      <c r="AY837" s="148"/>
      <c r="AZ837" s="148"/>
      <c r="BA837" s="148"/>
      <c r="BB837" s="148"/>
      <c r="BC837" s="148"/>
      <c r="BD837" s="148"/>
      <c r="BE837" s="148"/>
      <c r="BF837" s="148"/>
      <c r="BG837" s="148"/>
      <c r="BH837" s="148"/>
      <c r="BI837" s="148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BX837" s="148"/>
      <c r="BY837" s="148"/>
      <c r="BZ837" s="148"/>
      <c r="CA837" s="148"/>
      <c r="CB837" s="148"/>
      <c r="CC837" s="148"/>
      <c r="CD837" s="148"/>
      <c r="CE837" s="148"/>
      <c r="CF837" s="148"/>
      <c r="CG837" s="148"/>
      <c r="CH837" s="148"/>
      <c r="CI837" s="148"/>
      <c r="CJ837" s="148"/>
      <c r="CK837" s="148"/>
      <c r="CL837" s="148"/>
      <c r="CM837" s="148"/>
      <c r="CN837" s="148"/>
      <c r="CO837" s="148"/>
      <c r="CP837" s="148"/>
      <c r="CQ837" s="148"/>
      <c r="CR837" s="148"/>
      <c r="CS837" s="148"/>
      <c r="CT837" s="148"/>
      <c r="CU837" s="148"/>
      <c r="CV837" s="148"/>
      <c r="CW837" s="148"/>
      <c r="CX837" s="148"/>
      <c r="CY837" s="148"/>
      <c r="CZ837" s="148"/>
      <c r="DA837" s="148"/>
      <c r="DB837" s="148"/>
      <c r="DC837" s="148"/>
      <c r="DD837" s="148"/>
      <c r="DE837" s="148"/>
      <c r="DF837" s="148"/>
      <c r="DG837" s="148"/>
      <c r="DH837" s="148"/>
      <c r="DI837" s="148"/>
      <c r="DJ837" s="148"/>
      <c r="DK837" s="148"/>
    </row>
    <row r="838" spans="1:19" s="19" customFormat="1" ht="31.5">
      <c r="A838" s="25">
        <v>28.5</v>
      </c>
      <c r="B838" s="2" t="s">
        <v>1117</v>
      </c>
      <c r="C838" s="5" t="s">
        <v>173</v>
      </c>
      <c r="D838" s="14"/>
      <c r="E838" s="17"/>
      <c r="F838" s="17"/>
      <c r="G838" s="14">
        <v>50</v>
      </c>
      <c r="H838" s="23"/>
      <c r="I838" s="23"/>
      <c r="J838" s="23"/>
      <c r="K838" s="23"/>
      <c r="L838" s="23"/>
      <c r="M838" s="23"/>
      <c r="N838" s="18"/>
      <c r="O838" s="18"/>
      <c r="P838" s="18"/>
      <c r="Q838" s="18"/>
      <c r="R838" s="18"/>
      <c r="S838" s="18"/>
    </row>
    <row r="839" spans="1:115" s="49" customFormat="1" ht="47.25">
      <c r="A839" s="147">
        <v>28.5</v>
      </c>
      <c r="B839" s="65" t="s">
        <v>899</v>
      </c>
      <c r="C839" s="5" t="s">
        <v>173</v>
      </c>
      <c r="D839" s="5" t="s">
        <v>900</v>
      </c>
      <c r="E839" s="25" t="s">
        <v>1118</v>
      </c>
      <c r="F839" s="25">
        <v>91920294</v>
      </c>
      <c r="G839" s="57">
        <v>50</v>
      </c>
      <c r="H839" s="135">
        <v>98</v>
      </c>
      <c r="I839" s="136">
        <f>G839*H839</f>
        <v>4900</v>
      </c>
      <c r="J839" s="137"/>
      <c r="K839" s="5" t="s">
        <v>1115</v>
      </c>
      <c r="L839" s="136">
        <v>98</v>
      </c>
      <c r="M839" s="133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  <c r="AA839" s="148"/>
      <c r="AB839" s="148"/>
      <c r="AC839" s="148"/>
      <c r="AD839" s="148"/>
      <c r="AE839" s="148"/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48"/>
      <c r="AX839" s="148"/>
      <c r="AY839" s="148"/>
      <c r="AZ839" s="148"/>
      <c r="BA839" s="148"/>
      <c r="BB839" s="148"/>
      <c r="BC839" s="148"/>
      <c r="BD839" s="148"/>
      <c r="BE839" s="148"/>
      <c r="BF839" s="148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48"/>
      <c r="CC839" s="148"/>
      <c r="CD839" s="148"/>
      <c r="CE839" s="148"/>
      <c r="CF839" s="148"/>
      <c r="CG839" s="148"/>
      <c r="CH839" s="148"/>
      <c r="CI839" s="148"/>
      <c r="CJ839" s="148"/>
      <c r="CK839" s="148"/>
      <c r="CL839" s="148"/>
      <c r="CM839" s="148"/>
      <c r="CN839" s="148"/>
      <c r="CO839" s="148"/>
      <c r="CP839" s="148"/>
      <c r="CQ839" s="148"/>
      <c r="CR839" s="148"/>
      <c r="CS839" s="148"/>
      <c r="CT839" s="148"/>
      <c r="CU839" s="148"/>
      <c r="CV839" s="148"/>
      <c r="CW839" s="148"/>
      <c r="CX839" s="148"/>
      <c r="CY839" s="148"/>
      <c r="CZ839" s="148"/>
      <c r="DA839" s="148"/>
      <c r="DB839" s="148"/>
      <c r="DC839" s="148"/>
      <c r="DD839" s="148"/>
      <c r="DE839" s="148"/>
      <c r="DF839" s="148"/>
      <c r="DG839" s="148"/>
      <c r="DH839" s="148"/>
      <c r="DI839" s="148"/>
      <c r="DJ839" s="148"/>
      <c r="DK839" s="148"/>
    </row>
    <row r="840" spans="1:19" s="19" customFormat="1" ht="40.5" customHeight="1">
      <c r="A840" s="25">
        <v>28.6</v>
      </c>
      <c r="B840" s="2" t="s">
        <v>1119</v>
      </c>
      <c r="C840" s="5" t="s">
        <v>171</v>
      </c>
      <c r="D840" s="14"/>
      <c r="E840" s="17"/>
      <c r="F840" s="17"/>
      <c r="G840" s="14">
        <v>4</v>
      </c>
      <c r="H840" s="23"/>
      <c r="I840" s="23"/>
      <c r="J840" s="23"/>
      <c r="K840" s="23"/>
      <c r="L840" s="23"/>
      <c r="M840" s="23"/>
      <c r="N840" s="18"/>
      <c r="O840" s="18"/>
      <c r="P840" s="18"/>
      <c r="Q840" s="18"/>
      <c r="R840" s="18"/>
      <c r="S840" s="18"/>
    </row>
    <row r="841" spans="1:115" s="19" customFormat="1" ht="47.25">
      <c r="A841" s="147">
        <v>28.6</v>
      </c>
      <c r="B841" s="65" t="s">
        <v>899</v>
      </c>
      <c r="C841" s="5" t="s">
        <v>171</v>
      </c>
      <c r="D841" s="5" t="s">
        <v>900</v>
      </c>
      <c r="E841" s="25" t="s">
        <v>953</v>
      </c>
      <c r="F841" s="25">
        <v>22341905</v>
      </c>
      <c r="G841" s="57">
        <v>4</v>
      </c>
      <c r="H841" s="135">
        <v>368</v>
      </c>
      <c r="I841" s="136">
        <f>G841*H841</f>
        <v>1472</v>
      </c>
      <c r="J841" s="137"/>
      <c r="K841" s="5" t="s">
        <v>954</v>
      </c>
      <c r="L841" s="136">
        <v>368</v>
      </c>
      <c r="M841" s="133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  <c r="AA841" s="148"/>
      <c r="AB841" s="148"/>
      <c r="AC841" s="148"/>
      <c r="AD841" s="148"/>
      <c r="AE841" s="148"/>
      <c r="AF841" s="148"/>
      <c r="AG841" s="148"/>
      <c r="AH841" s="148"/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/>
      <c r="AS841" s="148"/>
      <c r="AT841" s="148"/>
      <c r="AU841" s="148"/>
      <c r="AV841" s="148"/>
      <c r="AW841" s="148"/>
      <c r="AX841" s="148"/>
      <c r="AY841" s="148"/>
      <c r="AZ841" s="148"/>
      <c r="BA841" s="148"/>
      <c r="BB841" s="148"/>
      <c r="BC841" s="148"/>
      <c r="BD841" s="148"/>
      <c r="BE841" s="148"/>
      <c r="BF841" s="148"/>
      <c r="BG841" s="148"/>
      <c r="BH841" s="148"/>
      <c r="BI841" s="148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BZ841" s="148"/>
      <c r="CA841" s="148"/>
      <c r="CB841" s="148"/>
      <c r="CC841" s="148"/>
      <c r="CD841" s="148"/>
      <c r="CE841" s="148"/>
      <c r="CF841" s="148"/>
      <c r="CG841" s="148"/>
      <c r="CH841" s="148"/>
      <c r="CI841" s="148"/>
      <c r="CJ841" s="148"/>
      <c r="CK841" s="148"/>
      <c r="CL841" s="148"/>
      <c r="CM841" s="148"/>
      <c r="CN841" s="148"/>
      <c r="CO841" s="148"/>
      <c r="CP841" s="148"/>
      <c r="CQ841" s="148"/>
      <c r="CR841" s="148"/>
      <c r="CS841" s="148"/>
      <c r="CT841" s="148"/>
      <c r="CU841" s="148"/>
      <c r="CV841" s="148"/>
      <c r="CW841" s="148"/>
      <c r="CX841" s="148"/>
      <c r="CY841" s="148"/>
      <c r="CZ841" s="148"/>
      <c r="DA841" s="148"/>
      <c r="DB841" s="148"/>
      <c r="DC841" s="148"/>
      <c r="DD841" s="148"/>
      <c r="DE841" s="148"/>
      <c r="DF841" s="148"/>
      <c r="DG841" s="148"/>
      <c r="DH841" s="148"/>
      <c r="DI841" s="148"/>
      <c r="DJ841" s="148"/>
      <c r="DK841" s="148"/>
    </row>
    <row r="842" spans="1:19" s="19" customFormat="1" ht="40.5" customHeight="1">
      <c r="A842" s="25">
        <v>28.7</v>
      </c>
      <c r="B842" s="2" t="s">
        <v>1120</v>
      </c>
      <c r="C842" s="5" t="s">
        <v>173</v>
      </c>
      <c r="D842" s="14"/>
      <c r="E842" s="17"/>
      <c r="F842" s="17"/>
      <c r="G842" s="14">
        <v>4</v>
      </c>
      <c r="H842" s="23"/>
      <c r="I842" s="23"/>
      <c r="J842" s="23"/>
      <c r="K842" s="23"/>
      <c r="L842" s="23"/>
      <c r="M842" s="23"/>
      <c r="N842" s="18"/>
      <c r="O842" s="18"/>
      <c r="P842" s="18"/>
      <c r="Q842" s="18"/>
      <c r="R842" s="18"/>
      <c r="S842" s="18"/>
    </row>
    <row r="843" spans="1:115" s="49" customFormat="1" ht="47.25">
      <c r="A843" s="147">
        <v>28.7</v>
      </c>
      <c r="B843" s="65" t="s">
        <v>899</v>
      </c>
      <c r="C843" s="5" t="s">
        <v>173</v>
      </c>
      <c r="D843" s="5" t="s">
        <v>900</v>
      </c>
      <c r="E843" s="25" t="s">
        <v>1121</v>
      </c>
      <c r="F843" s="25">
        <v>38401810</v>
      </c>
      <c r="G843" s="57">
        <v>4</v>
      </c>
      <c r="H843" s="135">
        <v>345</v>
      </c>
      <c r="I843" s="136">
        <f>G843*H843</f>
        <v>1380</v>
      </c>
      <c r="J843" s="137"/>
      <c r="K843" s="5" t="s">
        <v>991</v>
      </c>
      <c r="L843" s="136">
        <v>345</v>
      </c>
      <c r="M843" s="133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  <c r="AA843" s="148"/>
      <c r="AB843" s="148"/>
      <c r="AC843" s="148"/>
      <c r="AD843" s="148"/>
      <c r="AE843" s="148"/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48"/>
      <c r="AX843" s="148"/>
      <c r="AY843" s="148"/>
      <c r="AZ843" s="148"/>
      <c r="BA843" s="148"/>
      <c r="BB843" s="148"/>
      <c r="BC843" s="148"/>
      <c r="BD843" s="148"/>
      <c r="BE843" s="148"/>
      <c r="BF843" s="148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48"/>
      <c r="CC843" s="148"/>
      <c r="CD843" s="148"/>
      <c r="CE843" s="148"/>
      <c r="CF843" s="148"/>
      <c r="CG843" s="148"/>
      <c r="CH843" s="148"/>
      <c r="CI843" s="148"/>
      <c r="CJ843" s="148"/>
      <c r="CK843" s="148"/>
      <c r="CL843" s="148"/>
      <c r="CM843" s="148"/>
      <c r="CN843" s="148"/>
      <c r="CO843" s="148"/>
      <c r="CP843" s="148"/>
      <c r="CQ843" s="148"/>
      <c r="CR843" s="148"/>
      <c r="CS843" s="148"/>
      <c r="CT843" s="148"/>
      <c r="CU843" s="148"/>
      <c r="CV843" s="148"/>
      <c r="CW843" s="148"/>
      <c r="CX843" s="148"/>
      <c r="CY843" s="148"/>
      <c r="CZ843" s="148"/>
      <c r="DA843" s="148"/>
      <c r="DB843" s="148"/>
      <c r="DC843" s="148"/>
      <c r="DD843" s="148"/>
      <c r="DE843" s="148"/>
      <c r="DF843" s="148"/>
      <c r="DG843" s="148"/>
      <c r="DH843" s="148"/>
      <c r="DI843" s="148"/>
      <c r="DJ843" s="148"/>
      <c r="DK843" s="148"/>
    </row>
    <row r="844" spans="1:19" s="19" customFormat="1" ht="40.5" customHeight="1">
      <c r="A844" s="25">
        <v>28.8</v>
      </c>
      <c r="B844" s="2" t="s">
        <v>1122</v>
      </c>
      <c r="C844" s="5" t="s">
        <v>173</v>
      </c>
      <c r="D844" s="14"/>
      <c r="E844" s="17"/>
      <c r="F844" s="17"/>
      <c r="G844" s="14">
        <v>2</v>
      </c>
      <c r="H844" s="23"/>
      <c r="I844" s="23"/>
      <c r="J844" s="23"/>
      <c r="K844" s="23"/>
      <c r="L844" s="23"/>
      <c r="M844" s="23"/>
      <c r="N844" s="18"/>
      <c r="O844" s="18"/>
      <c r="P844" s="18"/>
      <c r="Q844" s="18"/>
      <c r="R844" s="18"/>
      <c r="S844" s="18"/>
    </row>
    <row r="845" spans="1:115" s="49" customFormat="1" ht="47.25">
      <c r="A845" s="147">
        <v>28.8</v>
      </c>
      <c r="B845" s="65" t="s">
        <v>899</v>
      </c>
      <c r="C845" s="5" t="s">
        <v>173</v>
      </c>
      <c r="D845" s="5" t="s">
        <v>900</v>
      </c>
      <c r="E845" s="25" t="s">
        <v>1123</v>
      </c>
      <c r="F845" s="25">
        <v>22338301</v>
      </c>
      <c r="G845" s="57">
        <v>2</v>
      </c>
      <c r="H845" s="135">
        <v>497</v>
      </c>
      <c r="I845" s="136">
        <f>G845*H845</f>
        <v>994</v>
      </c>
      <c r="J845" s="137"/>
      <c r="K845" s="5" t="s">
        <v>954</v>
      </c>
      <c r="L845" s="136">
        <v>497</v>
      </c>
      <c r="M845" s="133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  <c r="AA845" s="148"/>
      <c r="AB845" s="148"/>
      <c r="AC845" s="148"/>
      <c r="AD845" s="148"/>
      <c r="AE845" s="148"/>
      <c r="AF845" s="148"/>
      <c r="AG845" s="148"/>
      <c r="AH845" s="148"/>
      <c r="AI845" s="148"/>
      <c r="AJ845" s="148"/>
      <c r="AK845" s="148"/>
      <c r="AL845" s="148"/>
      <c r="AM845" s="148"/>
      <c r="AN845" s="148"/>
      <c r="AO845" s="148"/>
      <c r="AP845" s="148"/>
      <c r="AQ845" s="148"/>
      <c r="AR845" s="148"/>
      <c r="AS845" s="148"/>
      <c r="AT845" s="148"/>
      <c r="AU845" s="148"/>
      <c r="AV845" s="148"/>
      <c r="AW845" s="148"/>
      <c r="AX845" s="148"/>
      <c r="AY845" s="148"/>
      <c r="AZ845" s="148"/>
      <c r="BA845" s="148"/>
      <c r="BB845" s="148"/>
      <c r="BC845" s="148"/>
      <c r="BD845" s="148"/>
      <c r="BE845" s="148"/>
      <c r="BF845" s="148"/>
      <c r="BG845" s="148"/>
      <c r="BH845" s="148"/>
      <c r="BI845" s="148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  <c r="BZ845" s="148"/>
      <c r="CA845" s="148"/>
      <c r="CB845" s="148"/>
      <c r="CC845" s="148"/>
      <c r="CD845" s="148"/>
      <c r="CE845" s="148"/>
      <c r="CF845" s="148"/>
      <c r="CG845" s="148"/>
      <c r="CH845" s="148"/>
      <c r="CI845" s="148"/>
      <c r="CJ845" s="148"/>
      <c r="CK845" s="148"/>
      <c r="CL845" s="148"/>
      <c r="CM845" s="148"/>
      <c r="CN845" s="148"/>
      <c r="CO845" s="148"/>
      <c r="CP845" s="148"/>
      <c r="CQ845" s="148"/>
      <c r="CR845" s="148"/>
      <c r="CS845" s="148"/>
      <c r="CT845" s="148"/>
      <c r="CU845" s="148"/>
      <c r="CV845" s="148"/>
      <c r="CW845" s="148"/>
      <c r="CX845" s="148"/>
      <c r="CY845" s="148"/>
      <c r="CZ845" s="148"/>
      <c r="DA845" s="148"/>
      <c r="DB845" s="148"/>
      <c r="DC845" s="148"/>
      <c r="DD845" s="148"/>
      <c r="DE845" s="148"/>
      <c r="DF845" s="148"/>
      <c r="DG845" s="148"/>
      <c r="DH845" s="148"/>
      <c r="DI845" s="148"/>
      <c r="DJ845" s="148"/>
      <c r="DK845" s="148"/>
    </row>
    <row r="846" spans="1:19" s="19" customFormat="1" ht="51" customHeight="1">
      <c r="A846" s="22">
        <v>34</v>
      </c>
      <c r="B846" s="24" t="s">
        <v>1124</v>
      </c>
      <c r="C846" s="1" t="s">
        <v>171</v>
      </c>
      <c r="D846" s="14"/>
      <c r="E846" s="17"/>
      <c r="F846" s="17"/>
      <c r="G846" s="14">
        <v>10</v>
      </c>
      <c r="H846" s="23"/>
      <c r="I846" s="23"/>
      <c r="J846" s="23"/>
      <c r="K846" s="23"/>
      <c r="L846" s="23"/>
      <c r="M846" s="23"/>
      <c r="N846" s="18"/>
      <c r="O846" s="18"/>
      <c r="P846" s="18"/>
      <c r="Q846" s="18"/>
      <c r="R846" s="18"/>
      <c r="S846" s="18"/>
    </row>
    <row r="847" spans="1:19" s="19" customFormat="1" ht="51" customHeight="1">
      <c r="A847" s="10">
        <v>34</v>
      </c>
      <c r="B847" s="9" t="s">
        <v>338</v>
      </c>
      <c r="C847" s="10" t="s">
        <v>171</v>
      </c>
      <c r="D847" s="41" t="s">
        <v>339</v>
      </c>
      <c r="E847" s="92" t="s">
        <v>1125</v>
      </c>
      <c r="F847" s="92" t="s">
        <v>1126</v>
      </c>
      <c r="G847" s="41">
        <v>10</v>
      </c>
      <c r="H847" s="53">
        <v>165</v>
      </c>
      <c r="I847" s="54"/>
      <c r="J847" s="36">
        <f>G847*H847</f>
        <v>1650</v>
      </c>
      <c r="K847" s="10">
        <v>1</v>
      </c>
      <c r="L847" s="54">
        <f>K847*H847</f>
        <v>165</v>
      </c>
      <c r="M847" s="20" t="s">
        <v>583</v>
      </c>
      <c r="N847" s="96"/>
      <c r="O847" s="96"/>
      <c r="P847" s="96"/>
      <c r="Q847" s="96"/>
      <c r="R847" s="96"/>
      <c r="S847" s="96"/>
    </row>
    <row r="848" spans="1:19" s="19" customFormat="1" ht="44.25" customHeight="1">
      <c r="A848" s="22">
        <v>36</v>
      </c>
      <c r="B848" s="24" t="s">
        <v>1127</v>
      </c>
      <c r="C848" s="1" t="s">
        <v>171</v>
      </c>
      <c r="D848" s="14"/>
      <c r="E848" s="17"/>
      <c r="F848" s="17"/>
      <c r="G848" s="14">
        <v>600</v>
      </c>
      <c r="H848" s="23"/>
      <c r="I848" s="23"/>
      <c r="J848" s="23"/>
      <c r="K848" s="23"/>
      <c r="L848" s="23"/>
      <c r="M848" s="23"/>
      <c r="N848" s="18"/>
      <c r="O848" s="18"/>
      <c r="P848" s="18"/>
      <c r="Q848" s="18"/>
      <c r="R848" s="18"/>
      <c r="S848" s="18"/>
    </row>
    <row r="849" spans="1:115" s="19" customFormat="1" ht="44.25" customHeight="1">
      <c r="A849" s="25">
        <v>36</v>
      </c>
      <c r="B849" s="2" t="s">
        <v>1128</v>
      </c>
      <c r="C849" s="5" t="s">
        <v>171</v>
      </c>
      <c r="D849" s="10" t="s">
        <v>1129</v>
      </c>
      <c r="E849" s="10" t="s">
        <v>1130</v>
      </c>
      <c r="F849" s="10" t="s">
        <v>1131</v>
      </c>
      <c r="G849" s="41">
        <v>600</v>
      </c>
      <c r="H849" s="53">
        <v>3.33</v>
      </c>
      <c r="I849" s="10"/>
      <c r="J849" s="36">
        <f>G849*H849</f>
        <v>1998</v>
      </c>
      <c r="K849" s="10">
        <v>1</v>
      </c>
      <c r="L849" s="54">
        <f>K849*H849</f>
        <v>3.33</v>
      </c>
      <c r="M849" s="20" t="s">
        <v>583</v>
      </c>
      <c r="N849" s="55"/>
      <c r="O849" s="55"/>
      <c r="P849" s="55"/>
      <c r="Q849" s="55"/>
      <c r="R849" s="55"/>
      <c r="S849" s="55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</row>
    <row r="850" spans="1:19" s="19" customFormat="1" ht="44.25" customHeight="1">
      <c r="A850" s="25">
        <v>36</v>
      </c>
      <c r="B850" s="2" t="s">
        <v>324</v>
      </c>
      <c r="C850" s="5" t="s">
        <v>171</v>
      </c>
      <c r="D850" s="41" t="s">
        <v>325</v>
      </c>
      <c r="E850" s="41" t="s">
        <v>1132</v>
      </c>
      <c r="F850" s="91" t="s">
        <v>1133</v>
      </c>
      <c r="G850" s="41">
        <v>600</v>
      </c>
      <c r="H850" s="53">
        <v>4</v>
      </c>
      <c r="I850" s="54"/>
      <c r="J850" s="36">
        <f>H850*G850</f>
        <v>2400</v>
      </c>
      <c r="K850" s="10">
        <v>1</v>
      </c>
      <c r="L850" s="54">
        <f>H850*K850</f>
        <v>4</v>
      </c>
      <c r="M850" s="10" t="s">
        <v>585</v>
      </c>
      <c r="N850" s="49"/>
      <c r="O850" s="49"/>
      <c r="P850" s="49"/>
      <c r="Q850" s="49"/>
      <c r="R850" s="49"/>
      <c r="S850" s="49"/>
    </row>
    <row r="851" spans="1:19" s="19" customFormat="1" ht="44.25" customHeight="1">
      <c r="A851" s="10">
        <v>36</v>
      </c>
      <c r="B851" s="9" t="s">
        <v>338</v>
      </c>
      <c r="C851" s="10" t="s">
        <v>171</v>
      </c>
      <c r="D851" s="41" t="s">
        <v>339</v>
      </c>
      <c r="E851" s="92" t="s">
        <v>1134</v>
      </c>
      <c r="F851" s="92" t="s">
        <v>1135</v>
      </c>
      <c r="G851" s="41">
        <v>600</v>
      </c>
      <c r="H851" s="53">
        <v>150</v>
      </c>
      <c r="I851" s="54"/>
      <c r="J851" s="36">
        <f>G851*H851</f>
        <v>90000</v>
      </c>
      <c r="K851" s="10">
        <v>1</v>
      </c>
      <c r="L851" s="54">
        <f>K851*H851</f>
        <v>150</v>
      </c>
      <c r="M851" s="10" t="s">
        <v>586</v>
      </c>
      <c r="N851" s="96"/>
      <c r="O851" s="96"/>
      <c r="P851" s="96"/>
      <c r="Q851" s="96"/>
      <c r="R851" s="96"/>
      <c r="S851" s="96"/>
    </row>
    <row r="852" spans="1:19" s="19" customFormat="1" ht="44.25" customHeight="1">
      <c r="A852" s="22">
        <v>37</v>
      </c>
      <c r="B852" s="24" t="s">
        <v>1136</v>
      </c>
      <c r="C852" s="1" t="s">
        <v>171</v>
      </c>
      <c r="D852" s="14"/>
      <c r="E852" s="17"/>
      <c r="F852" s="17"/>
      <c r="G852" s="14">
        <v>12</v>
      </c>
      <c r="H852" s="23"/>
      <c r="I852" s="23"/>
      <c r="J852" s="23"/>
      <c r="K852" s="23"/>
      <c r="L852" s="23"/>
      <c r="M852" s="23"/>
      <c r="N852" s="18"/>
      <c r="O852" s="18"/>
      <c r="P852" s="18"/>
      <c r="Q852" s="18"/>
      <c r="R852" s="18"/>
      <c r="S852" s="18"/>
    </row>
    <row r="853" spans="1:115" s="19" customFormat="1" ht="44.25" customHeight="1">
      <c r="A853" s="25">
        <v>37</v>
      </c>
      <c r="B853" s="2" t="s">
        <v>1128</v>
      </c>
      <c r="C853" s="5" t="s">
        <v>171</v>
      </c>
      <c r="D853" s="10" t="s">
        <v>1137</v>
      </c>
      <c r="E853" s="10" t="s">
        <v>1138</v>
      </c>
      <c r="F853" s="10" t="s">
        <v>1139</v>
      </c>
      <c r="G853" s="41">
        <v>12</v>
      </c>
      <c r="H853" s="53">
        <v>39</v>
      </c>
      <c r="I853" s="10"/>
      <c r="J853" s="36">
        <f>G853*H853</f>
        <v>468</v>
      </c>
      <c r="K853" s="10">
        <v>1</v>
      </c>
      <c r="L853" s="54">
        <f>K853*H853</f>
        <v>39</v>
      </c>
      <c r="M853" s="20" t="s">
        <v>583</v>
      </c>
      <c r="N853" s="55"/>
      <c r="O853" s="55"/>
      <c r="P853" s="55"/>
      <c r="Q853" s="55"/>
      <c r="R853" s="55"/>
      <c r="S853" s="55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</row>
    <row r="854" spans="1:19" s="19" customFormat="1" ht="44.25" customHeight="1">
      <c r="A854" s="25">
        <v>37</v>
      </c>
      <c r="B854" s="9" t="s">
        <v>352</v>
      </c>
      <c r="C854" s="5" t="s">
        <v>171</v>
      </c>
      <c r="D854" s="10" t="s">
        <v>1140</v>
      </c>
      <c r="E854" s="10" t="s">
        <v>1141</v>
      </c>
      <c r="F854" s="10">
        <v>1233</v>
      </c>
      <c r="G854" s="41">
        <v>12</v>
      </c>
      <c r="H854" s="53">
        <v>48.9</v>
      </c>
      <c r="I854" s="10"/>
      <c r="J854" s="36">
        <f>G854*H854</f>
        <v>586.8</v>
      </c>
      <c r="K854" s="10">
        <v>1</v>
      </c>
      <c r="L854" s="54">
        <f>K854*H854</f>
        <v>48.9</v>
      </c>
      <c r="M854" s="10" t="s">
        <v>585</v>
      </c>
      <c r="N854" s="55"/>
      <c r="O854" s="55"/>
      <c r="P854" s="55"/>
      <c r="Q854" s="55"/>
      <c r="R854" s="55"/>
      <c r="S854" s="55"/>
    </row>
    <row r="855" spans="1:19" s="19" customFormat="1" ht="44.25" customHeight="1">
      <c r="A855" s="25">
        <v>37</v>
      </c>
      <c r="B855" s="2" t="s">
        <v>324</v>
      </c>
      <c r="C855" s="5" t="s">
        <v>171</v>
      </c>
      <c r="D855" s="41" t="s">
        <v>325</v>
      </c>
      <c r="E855" s="41" t="s">
        <v>1142</v>
      </c>
      <c r="F855" s="91">
        <v>4200</v>
      </c>
      <c r="G855" s="41">
        <v>12</v>
      </c>
      <c r="H855" s="53">
        <v>90</v>
      </c>
      <c r="I855" s="54"/>
      <c r="J855" s="36">
        <f>H855*G855</f>
        <v>1080</v>
      </c>
      <c r="K855" s="10">
        <v>1</v>
      </c>
      <c r="L855" s="54">
        <f>H855*K855</f>
        <v>90</v>
      </c>
      <c r="M855" s="10" t="s">
        <v>586</v>
      </c>
      <c r="N855" s="49"/>
      <c r="O855" s="49"/>
      <c r="P855" s="49"/>
      <c r="Q855" s="49"/>
      <c r="R855" s="49"/>
      <c r="S855" s="49"/>
    </row>
    <row r="856" spans="1:19" s="19" customFormat="1" ht="36" customHeight="1">
      <c r="A856" s="22">
        <v>38</v>
      </c>
      <c r="B856" s="24" t="s">
        <v>1143</v>
      </c>
      <c r="C856" s="1" t="s">
        <v>171</v>
      </c>
      <c r="D856" s="14"/>
      <c r="E856" s="17"/>
      <c r="F856" s="17"/>
      <c r="G856" s="14">
        <v>50</v>
      </c>
      <c r="H856" s="23"/>
      <c r="I856" s="23"/>
      <c r="J856" s="23"/>
      <c r="K856" s="23"/>
      <c r="L856" s="23"/>
      <c r="M856" s="23"/>
      <c r="N856" s="18"/>
      <c r="O856" s="18"/>
      <c r="P856" s="18"/>
      <c r="Q856" s="18"/>
      <c r="R856" s="18"/>
      <c r="S856" s="18"/>
    </row>
    <row r="857" spans="1:115" s="19" customFormat="1" ht="36" customHeight="1">
      <c r="A857" s="25">
        <v>38</v>
      </c>
      <c r="B857" s="2" t="s">
        <v>1128</v>
      </c>
      <c r="C857" s="5" t="s">
        <v>171</v>
      </c>
      <c r="D857" s="10" t="s">
        <v>1137</v>
      </c>
      <c r="E857" s="10" t="s">
        <v>1138</v>
      </c>
      <c r="F857" s="10" t="s">
        <v>1144</v>
      </c>
      <c r="G857" s="41">
        <v>50</v>
      </c>
      <c r="H857" s="53">
        <v>39</v>
      </c>
      <c r="I857" s="10"/>
      <c r="J857" s="36">
        <f>G857*H857</f>
        <v>1950</v>
      </c>
      <c r="K857" s="10">
        <v>1</v>
      </c>
      <c r="L857" s="54">
        <f>K857*H857</f>
        <v>39</v>
      </c>
      <c r="M857" s="20" t="s">
        <v>583</v>
      </c>
      <c r="N857" s="55"/>
      <c r="O857" s="55"/>
      <c r="P857" s="55"/>
      <c r="Q857" s="55"/>
      <c r="R857" s="55"/>
      <c r="S857" s="55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</row>
    <row r="858" spans="1:19" s="19" customFormat="1" ht="36" customHeight="1">
      <c r="A858" s="25">
        <v>38</v>
      </c>
      <c r="B858" s="9" t="s">
        <v>352</v>
      </c>
      <c r="C858" s="5" t="s">
        <v>171</v>
      </c>
      <c r="D858" s="10" t="s">
        <v>1140</v>
      </c>
      <c r="E858" s="10" t="s">
        <v>1141</v>
      </c>
      <c r="F858" s="10">
        <v>1239</v>
      </c>
      <c r="G858" s="41">
        <v>50</v>
      </c>
      <c r="H858" s="53">
        <v>48.9</v>
      </c>
      <c r="I858" s="10"/>
      <c r="J858" s="36">
        <f>G858*H858</f>
        <v>2445</v>
      </c>
      <c r="K858" s="10">
        <v>1</v>
      </c>
      <c r="L858" s="54">
        <f>K858*H858</f>
        <v>48.9</v>
      </c>
      <c r="M858" s="10" t="s">
        <v>585</v>
      </c>
      <c r="N858" s="55"/>
      <c r="O858" s="55"/>
      <c r="P858" s="55"/>
      <c r="Q858" s="55"/>
      <c r="R858" s="55"/>
      <c r="S858" s="55"/>
    </row>
    <row r="859" spans="1:19" s="19" customFormat="1" ht="36" customHeight="1">
      <c r="A859" s="25">
        <v>38</v>
      </c>
      <c r="B859" s="2" t="s">
        <v>324</v>
      </c>
      <c r="C859" s="5" t="s">
        <v>171</v>
      </c>
      <c r="D859" s="41" t="s">
        <v>325</v>
      </c>
      <c r="E859" s="41" t="s">
        <v>1145</v>
      </c>
      <c r="F859" s="91">
        <v>4212</v>
      </c>
      <c r="G859" s="41">
        <v>50</v>
      </c>
      <c r="H859" s="53">
        <v>90</v>
      </c>
      <c r="I859" s="54"/>
      <c r="J859" s="36">
        <f>H859*G859</f>
        <v>4500</v>
      </c>
      <c r="K859" s="10">
        <v>1</v>
      </c>
      <c r="L859" s="54">
        <f>H859*K859</f>
        <v>90</v>
      </c>
      <c r="M859" s="10" t="s">
        <v>586</v>
      </c>
      <c r="N859" s="49"/>
      <c r="O859" s="49"/>
      <c r="P859" s="49"/>
      <c r="Q859" s="49"/>
      <c r="R859" s="49"/>
      <c r="S859" s="49"/>
    </row>
    <row r="860" spans="1:19" s="19" customFormat="1" ht="36" customHeight="1">
      <c r="A860" s="22">
        <v>39</v>
      </c>
      <c r="B860" s="24" t="s">
        <v>1146</v>
      </c>
      <c r="C860" s="1" t="s">
        <v>171</v>
      </c>
      <c r="D860" s="14"/>
      <c r="E860" s="17"/>
      <c r="F860" s="17"/>
      <c r="G860" s="14">
        <v>2500</v>
      </c>
      <c r="H860" s="23"/>
      <c r="I860" s="23"/>
      <c r="J860" s="23"/>
      <c r="K860" s="23"/>
      <c r="L860" s="23"/>
      <c r="M860" s="23"/>
      <c r="N860" s="18"/>
      <c r="O860" s="18"/>
      <c r="P860" s="18"/>
      <c r="Q860" s="18"/>
      <c r="R860" s="18"/>
      <c r="S860" s="18"/>
    </row>
    <row r="861" spans="1:115" s="19" customFormat="1" ht="40.5" customHeight="1">
      <c r="A861" s="25">
        <v>39</v>
      </c>
      <c r="B861" s="2" t="s">
        <v>1128</v>
      </c>
      <c r="C861" s="5" t="s">
        <v>171</v>
      </c>
      <c r="D861" s="10" t="s">
        <v>1137</v>
      </c>
      <c r="E861" s="10" t="s">
        <v>1147</v>
      </c>
      <c r="F861" s="10" t="s">
        <v>1148</v>
      </c>
      <c r="G861" s="41">
        <v>2500</v>
      </c>
      <c r="H861" s="53">
        <v>1.16</v>
      </c>
      <c r="I861" s="10"/>
      <c r="J861" s="36">
        <f>G861*H861</f>
        <v>2900</v>
      </c>
      <c r="K861" s="10">
        <v>1</v>
      </c>
      <c r="L861" s="54">
        <f>K861*H861</f>
        <v>1.16</v>
      </c>
      <c r="M861" s="20" t="s">
        <v>583</v>
      </c>
      <c r="N861" s="55"/>
      <c r="O861" s="55"/>
      <c r="P861" s="55"/>
      <c r="Q861" s="55"/>
      <c r="R861" s="55"/>
      <c r="S861" s="55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</row>
    <row r="862" spans="1:19" s="19" customFormat="1" ht="39" customHeight="1">
      <c r="A862" s="25">
        <v>39</v>
      </c>
      <c r="B862" s="9" t="s">
        <v>352</v>
      </c>
      <c r="C862" s="5" t="s">
        <v>171</v>
      </c>
      <c r="D862" s="10" t="s">
        <v>1140</v>
      </c>
      <c r="E862" s="10" t="s">
        <v>1141</v>
      </c>
      <c r="F862" s="10">
        <v>1201</v>
      </c>
      <c r="G862" s="41">
        <v>2500</v>
      </c>
      <c r="H862" s="53">
        <v>1.18</v>
      </c>
      <c r="I862" s="10"/>
      <c r="J862" s="36">
        <f>G862*H862</f>
        <v>2950</v>
      </c>
      <c r="K862" s="10">
        <v>5</v>
      </c>
      <c r="L862" s="54">
        <f>K862*H862</f>
        <v>5.8999999999999995</v>
      </c>
      <c r="M862" s="10" t="s">
        <v>585</v>
      </c>
      <c r="N862" s="55"/>
      <c r="O862" s="55"/>
      <c r="P862" s="55"/>
      <c r="Q862" s="55"/>
      <c r="R862" s="55"/>
      <c r="S862" s="55"/>
    </row>
    <row r="863" spans="1:19" s="19" customFormat="1" ht="36" customHeight="1">
      <c r="A863" s="25">
        <v>39</v>
      </c>
      <c r="B863" s="2" t="s">
        <v>324</v>
      </c>
      <c r="C863" s="5" t="s">
        <v>171</v>
      </c>
      <c r="D863" s="41" t="s">
        <v>325</v>
      </c>
      <c r="E863" s="41" t="s">
        <v>1149</v>
      </c>
      <c r="F863" s="91">
        <v>2125</v>
      </c>
      <c r="G863" s="41">
        <v>2500</v>
      </c>
      <c r="H863" s="53">
        <v>1.2</v>
      </c>
      <c r="I863" s="54"/>
      <c r="J863" s="36">
        <f>H863*G863</f>
        <v>3000</v>
      </c>
      <c r="K863" s="10">
        <v>1</v>
      </c>
      <c r="L863" s="54">
        <f>H863*K863</f>
        <v>1.2</v>
      </c>
      <c r="M863" s="10" t="s">
        <v>586</v>
      </c>
      <c r="N863" s="49"/>
      <c r="O863" s="49"/>
      <c r="P863" s="49"/>
      <c r="Q863" s="49"/>
      <c r="R863" s="49"/>
      <c r="S863" s="49"/>
    </row>
    <row r="864" spans="1:115" s="19" customFormat="1" ht="56.25" customHeight="1">
      <c r="A864" s="25">
        <v>39</v>
      </c>
      <c r="B864" s="2" t="s">
        <v>475</v>
      </c>
      <c r="C864" s="5" t="s">
        <v>171</v>
      </c>
      <c r="D864" s="41" t="s">
        <v>499</v>
      </c>
      <c r="E864" s="92" t="s">
        <v>1150</v>
      </c>
      <c r="F864" s="92" t="s">
        <v>1151</v>
      </c>
      <c r="G864" s="41">
        <v>2500</v>
      </c>
      <c r="H864" s="56">
        <v>3.9</v>
      </c>
      <c r="I864" s="54"/>
      <c r="J864" s="36">
        <f>G864*H864</f>
        <v>9750</v>
      </c>
      <c r="K864" s="10">
        <v>1</v>
      </c>
      <c r="L864" s="54">
        <f>K864*H864</f>
        <v>3.9</v>
      </c>
      <c r="M864" s="10" t="s">
        <v>589</v>
      </c>
      <c r="N864" s="55"/>
      <c r="O864" s="55"/>
      <c r="P864" s="55"/>
      <c r="Q864" s="55"/>
      <c r="R864" s="55"/>
      <c r="S864" s="55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</row>
    <row r="865" spans="1:19" s="19" customFormat="1" ht="30.75" customHeight="1">
      <c r="A865" s="22">
        <v>40</v>
      </c>
      <c r="B865" s="24" t="s">
        <v>1152</v>
      </c>
      <c r="C865" s="1" t="s">
        <v>171</v>
      </c>
      <c r="D865" s="14"/>
      <c r="E865" s="17"/>
      <c r="F865" s="17"/>
      <c r="G865" s="14">
        <v>2000</v>
      </c>
      <c r="H865" s="23"/>
      <c r="I865" s="23"/>
      <c r="J865" s="23"/>
      <c r="K865" s="23"/>
      <c r="L865" s="23"/>
      <c r="M865" s="23"/>
      <c r="N865" s="18"/>
      <c r="O865" s="18"/>
      <c r="P865" s="18"/>
      <c r="Q865" s="18"/>
      <c r="R865" s="18"/>
      <c r="S865" s="18"/>
    </row>
    <row r="866" spans="1:115" s="19" customFormat="1" ht="30.75" customHeight="1">
      <c r="A866" s="25">
        <v>40</v>
      </c>
      <c r="B866" s="2" t="s">
        <v>1128</v>
      </c>
      <c r="C866" s="5" t="s">
        <v>171</v>
      </c>
      <c r="D866" s="10" t="s">
        <v>1137</v>
      </c>
      <c r="E866" s="10" t="s">
        <v>1147</v>
      </c>
      <c r="F866" s="10" t="s">
        <v>1153</v>
      </c>
      <c r="G866" s="41">
        <v>2000</v>
      </c>
      <c r="H866" s="53">
        <v>1.16</v>
      </c>
      <c r="I866" s="10"/>
      <c r="J866" s="36">
        <f>G866*H866</f>
        <v>2320</v>
      </c>
      <c r="K866" s="10">
        <v>1</v>
      </c>
      <c r="L866" s="54">
        <f>K866*H866</f>
        <v>1.16</v>
      </c>
      <c r="M866" s="20" t="s">
        <v>583</v>
      </c>
      <c r="N866" s="55"/>
      <c r="O866" s="55"/>
      <c r="P866" s="55"/>
      <c r="Q866" s="55"/>
      <c r="R866" s="55"/>
      <c r="S866" s="55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</row>
    <row r="867" spans="1:19" s="19" customFormat="1" ht="30.75" customHeight="1">
      <c r="A867" s="25">
        <v>40</v>
      </c>
      <c r="B867" s="9" t="s">
        <v>352</v>
      </c>
      <c r="C867" s="5" t="s">
        <v>171</v>
      </c>
      <c r="D867" s="10" t="s">
        <v>1140</v>
      </c>
      <c r="E867" s="10" t="s">
        <v>1141</v>
      </c>
      <c r="F867" s="10">
        <v>1211</v>
      </c>
      <c r="G867" s="41">
        <v>2000</v>
      </c>
      <c r="H867" s="53">
        <v>1.18</v>
      </c>
      <c r="I867" s="10"/>
      <c r="J867" s="36">
        <f>G867*H867</f>
        <v>2360</v>
      </c>
      <c r="K867" s="10">
        <v>5</v>
      </c>
      <c r="L867" s="54">
        <f>K867*H867</f>
        <v>5.8999999999999995</v>
      </c>
      <c r="M867" s="10" t="s">
        <v>585</v>
      </c>
      <c r="N867" s="55"/>
      <c r="O867" s="55"/>
      <c r="P867" s="55"/>
      <c r="Q867" s="55"/>
      <c r="R867" s="55"/>
      <c r="S867" s="55"/>
    </row>
    <row r="868" spans="1:19" s="19" customFormat="1" ht="30.75" customHeight="1">
      <c r="A868" s="25">
        <v>40</v>
      </c>
      <c r="B868" s="2" t="s">
        <v>324</v>
      </c>
      <c r="C868" s="5" t="s">
        <v>171</v>
      </c>
      <c r="D868" s="41" t="s">
        <v>325</v>
      </c>
      <c r="E868" s="41" t="s">
        <v>1154</v>
      </c>
      <c r="F868" s="91">
        <v>2510</v>
      </c>
      <c r="G868" s="41">
        <v>2000</v>
      </c>
      <c r="H868" s="53">
        <v>1.2</v>
      </c>
      <c r="I868" s="54"/>
      <c r="J868" s="36">
        <f>H868*G868</f>
        <v>2400</v>
      </c>
      <c r="K868" s="10">
        <v>1</v>
      </c>
      <c r="L868" s="54">
        <f>H868*K868</f>
        <v>1.2</v>
      </c>
      <c r="M868" s="10" t="s">
        <v>586</v>
      </c>
      <c r="N868" s="49"/>
      <c r="O868" s="49"/>
      <c r="P868" s="49"/>
      <c r="Q868" s="49"/>
      <c r="R868" s="49"/>
      <c r="S868" s="49"/>
    </row>
    <row r="869" spans="1:19" s="19" customFormat="1" ht="30.75" customHeight="1">
      <c r="A869" s="25">
        <v>40</v>
      </c>
      <c r="B869" s="2" t="s">
        <v>355</v>
      </c>
      <c r="C869" s="5" t="s">
        <v>171</v>
      </c>
      <c r="D869" s="97" t="s">
        <v>364</v>
      </c>
      <c r="E869" s="9" t="s">
        <v>1155</v>
      </c>
      <c r="F869" s="10">
        <v>2001874</v>
      </c>
      <c r="G869" s="41">
        <v>2000</v>
      </c>
      <c r="H869" s="53">
        <v>2.47</v>
      </c>
      <c r="I869" s="10"/>
      <c r="J869" s="36">
        <f>G869*H869</f>
        <v>4940</v>
      </c>
      <c r="K869" s="10">
        <v>1</v>
      </c>
      <c r="L869" s="54">
        <f>K869*H869</f>
        <v>2.47</v>
      </c>
      <c r="M869" s="10" t="s">
        <v>589</v>
      </c>
      <c r="N869" s="55"/>
      <c r="O869" s="55"/>
      <c r="P869" s="55"/>
      <c r="Q869" s="55"/>
      <c r="R869" s="55"/>
      <c r="S869" s="55"/>
    </row>
    <row r="870" spans="1:115" s="19" customFormat="1" ht="46.5" customHeight="1">
      <c r="A870" s="25">
        <v>40</v>
      </c>
      <c r="B870" s="2" t="s">
        <v>475</v>
      </c>
      <c r="C870" s="5" t="s">
        <v>171</v>
      </c>
      <c r="D870" s="41" t="s">
        <v>499</v>
      </c>
      <c r="E870" s="92" t="s">
        <v>1156</v>
      </c>
      <c r="F870" s="92" t="s">
        <v>1157</v>
      </c>
      <c r="G870" s="41">
        <v>2000</v>
      </c>
      <c r="H870" s="56">
        <v>4.2</v>
      </c>
      <c r="I870" s="54"/>
      <c r="J870" s="36">
        <f>G870*H870</f>
        <v>8400</v>
      </c>
      <c r="K870" s="10">
        <v>50</v>
      </c>
      <c r="L870" s="54">
        <f>K870*H870</f>
        <v>210</v>
      </c>
      <c r="M870" s="10" t="s">
        <v>590</v>
      </c>
      <c r="N870" s="55"/>
      <c r="O870" s="55"/>
      <c r="P870" s="55"/>
      <c r="Q870" s="55"/>
      <c r="R870" s="55"/>
      <c r="S870" s="55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</row>
    <row r="871" spans="1:19" s="19" customFormat="1" ht="36" customHeight="1">
      <c r="A871" s="22">
        <v>41</v>
      </c>
      <c r="B871" s="24" t="s">
        <v>1158</v>
      </c>
      <c r="C871" s="1" t="s">
        <v>171</v>
      </c>
      <c r="D871" s="14"/>
      <c r="E871" s="17"/>
      <c r="F871" s="17"/>
      <c r="G871" s="14">
        <v>10</v>
      </c>
      <c r="H871" s="23"/>
      <c r="I871" s="23"/>
      <c r="J871" s="23"/>
      <c r="K871" s="23"/>
      <c r="L871" s="23"/>
      <c r="M871" s="23"/>
      <c r="N871" s="18"/>
      <c r="O871" s="18"/>
      <c r="P871" s="18"/>
      <c r="Q871" s="18"/>
      <c r="R871" s="18"/>
      <c r="S871" s="18"/>
    </row>
    <row r="872" spans="1:115" s="19" customFormat="1" ht="51.75" customHeight="1">
      <c r="A872" s="25">
        <v>41</v>
      </c>
      <c r="B872" s="2" t="s">
        <v>1128</v>
      </c>
      <c r="C872" s="5" t="s">
        <v>171</v>
      </c>
      <c r="D872" s="10" t="s">
        <v>1137</v>
      </c>
      <c r="E872" s="10" t="s">
        <v>1147</v>
      </c>
      <c r="F872" s="10" t="s">
        <v>1159</v>
      </c>
      <c r="G872" s="41">
        <v>10</v>
      </c>
      <c r="H872" s="53">
        <v>1.16</v>
      </c>
      <c r="I872" s="10"/>
      <c r="J872" s="36">
        <f>G872*H872</f>
        <v>11.6</v>
      </c>
      <c r="K872" s="10">
        <v>1</v>
      </c>
      <c r="L872" s="54">
        <f>K872*H872</f>
        <v>1.16</v>
      </c>
      <c r="M872" s="20" t="s">
        <v>583</v>
      </c>
      <c r="N872" s="55"/>
      <c r="O872" s="55"/>
      <c r="P872" s="55"/>
      <c r="Q872" s="55"/>
      <c r="R872" s="55"/>
      <c r="S872" s="55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  <c r="CZ872" s="49"/>
      <c r="DA872" s="49"/>
      <c r="DB872" s="49"/>
      <c r="DC872" s="49"/>
      <c r="DD872" s="49"/>
      <c r="DE872" s="49"/>
      <c r="DF872" s="49"/>
      <c r="DG872" s="49"/>
      <c r="DH872" s="49"/>
      <c r="DI872" s="49"/>
      <c r="DJ872" s="49"/>
      <c r="DK872" s="49"/>
    </row>
    <row r="873" spans="1:19" s="19" customFormat="1" ht="36" customHeight="1">
      <c r="A873" s="25">
        <v>41</v>
      </c>
      <c r="B873" s="2" t="s">
        <v>324</v>
      </c>
      <c r="C873" s="5" t="s">
        <v>171</v>
      </c>
      <c r="D873" s="41" t="s">
        <v>325</v>
      </c>
      <c r="E873" s="41" t="s">
        <v>1160</v>
      </c>
      <c r="F873" s="91">
        <v>2600</v>
      </c>
      <c r="G873" s="41">
        <v>10</v>
      </c>
      <c r="H873" s="53">
        <v>1.42</v>
      </c>
      <c r="I873" s="54"/>
      <c r="J873" s="36">
        <f>H873*G873</f>
        <v>14.2</v>
      </c>
      <c r="K873" s="10">
        <v>1</v>
      </c>
      <c r="L873" s="54">
        <f>H873*K873</f>
        <v>1.42</v>
      </c>
      <c r="M873" s="10" t="s">
        <v>585</v>
      </c>
      <c r="N873" s="49"/>
      <c r="O873" s="49"/>
      <c r="P873" s="49"/>
      <c r="Q873" s="49"/>
      <c r="R873" s="49"/>
      <c r="S873" s="49"/>
    </row>
    <row r="874" spans="1:115" s="19" customFormat="1" ht="36" customHeight="1">
      <c r="A874" s="25">
        <v>41</v>
      </c>
      <c r="B874" s="2" t="s">
        <v>475</v>
      </c>
      <c r="C874" s="5" t="s">
        <v>171</v>
      </c>
      <c r="D874" s="41" t="s">
        <v>499</v>
      </c>
      <c r="E874" s="92" t="s">
        <v>1161</v>
      </c>
      <c r="F874" s="92" t="s">
        <v>1162</v>
      </c>
      <c r="G874" s="41">
        <v>10</v>
      </c>
      <c r="H874" s="56">
        <v>4.56</v>
      </c>
      <c r="I874" s="54"/>
      <c r="J874" s="36">
        <f>G874*H874</f>
        <v>45.599999999999994</v>
      </c>
      <c r="K874" s="10">
        <v>50</v>
      </c>
      <c r="L874" s="54">
        <f>K874*H874</f>
        <v>227.99999999999997</v>
      </c>
      <c r="M874" s="10" t="s">
        <v>586</v>
      </c>
      <c r="N874" s="55"/>
      <c r="O874" s="55"/>
      <c r="P874" s="55"/>
      <c r="Q874" s="55"/>
      <c r="R874" s="55"/>
      <c r="S874" s="55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  <c r="CZ874" s="49"/>
      <c r="DA874" s="49"/>
      <c r="DB874" s="49"/>
      <c r="DC874" s="49"/>
      <c r="DD874" s="49"/>
      <c r="DE874" s="49"/>
      <c r="DF874" s="49"/>
      <c r="DG874" s="49"/>
      <c r="DH874" s="49"/>
      <c r="DI874" s="49"/>
      <c r="DJ874" s="49"/>
      <c r="DK874" s="49"/>
    </row>
    <row r="875" spans="1:19" s="19" customFormat="1" ht="36" customHeight="1">
      <c r="A875" s="22">
        <v>42</v>
      </c>
      <c r="B875" s="24" t="s">
        <v>1163</v>
      </c>
      <c r="C875" s="1" t="s">
        <v>171</v>
      </c>
      <c r="D875" s="14"/>
      <c r="E875" s="17"/>
      <c r="F875" s="17"/>
      <c r="G875" s="14">
        <v>2000</v>
      </c>
      <c r="H875" s="23"/>
      <c r="I875" s="23"/>
      <c r="J875" s="23"/>
      <c r="K875" s="23"/>
      <c r="L875" s="23"/>
      <c r="M875" s="23"/>
      <c r="N875" s="18"/>
      <c r="O875" s="18"/>
      <c r="P875" s="18"/>
      <c r="Q875" s="18"/>
      <c r="R875" s="18"/>
      <c r="S875" s="18"/>
    </row>
    <row r="876" spans="1:19" s="19" customFormat="1" ht="31.5">
      <c r="A876" s="25">
        <v>42</v>
      </c>
      <c r="B876" s="2" t="s">
        <v>324</v>
      </c>
      <c r="C876" s="5" t="s">
        <v>171</v>
      </c>
      <c r="D876" s="41" t="s">
        <v>325</v>
      </c>
      <c r="E876" s="41" t="s">
        <v>1164</v>
      </c>
      <c r="F876" s="91" t="s">
        <v>1165</v>
      </c>
      <c r="G876" s="41">
        <v>2000</v>
      </c>
      <c r="H876" s="53">
        <v>4.5</v>
      </c>
      <c r="I876" s="54"/>
      <c r="J876" s="36">
        <f>H876*G876</f>
        <v>9000</v>
      </c>
      <c r="K876" s="10">
        <v>1</v>
      </c>
      <c r="L876" s="54">
        <f>H876*K876</f>
        <v>4.5</v>
      </c>
      <c r="M876" s="20" t="s">
        <v>583</v>
      </c>
      <c r="N876" s="49"/>
      <c r="O876" s="49"/>
      <c r="P876" s="49"/>
      <c r="Q876" s="49"/>
      <c r="R876" s="49"/>
      <c r="S876" s="49"/>
    </row>
    <row r="877" spans="1:19" s="19" customFormat="1" ht="63">
      <c r="A877" s="25">
        <v>42</v>
      </c>
      <c r="B877" s="9" t="s">
        <v>352</v>
      </c>
      <c r="C877" s="5" t="s">
        <v>171</v>
      </c>
      <c r="D877" s="10" t="s">
        <v>1140</v>
      </c>
      <c r="E877" s="10" t="s">
        <v>1141</v>
      </c>
      <c r="F877" s="10">
        <v>1271</v>
      </c>
      <c r="G877" s="41">
        <v>2000</v>
      </c>
      <c r="H877" s="53">
        <v>5.59</v>
      </c>
      <c r="I877" s="10"/>
      <c r="J877" s="36">
        <f>G877*H877</f>
        <v>11180</v>
      </c>
      <c r="K877" s="10">
        <v>1</v>
      </c>
      <c r="L877" s="54">
        <f>K877*H877</f>
        <v>5.59</v>
      </c>
      <c r="M877" s="10" t="s">
        <v>585</v>
      </c>
      <c r="N877" s="55"/>
      <c r="O877" s="55"/>
      <c r="P877" s="55"/>
      <c r="Q877" s="55"/>
      <c r="R877" s="55"/>
      <c r="S877" s="55"/>
    </row>
    <row r="878" spans="1:19" s="19" customFormat="1" ht="54.75" customHeight="1">
      <c r="A878" s="22">
        <v>43</v>
      </c>
      <c r="B878" s="24" t="s">
        <v>1166</v>
      </c>
      <c r="C878" s="1" t="s">
        <v>171</v>
      </c>
      <c r="D878" s="14"/>
      <c r="E878" s="17"/>
      <c r="F878" s="17"/>
      <c r="G878" s="14">
        <v>1000</v>
      </c>
      <c r="H878" s="23"/>
      <c r="I878" s="23"/>
      <c r="J878" s="23"/>
      <c r="K878" s="23"/>
      <c r="L878" s="23"/>
      <c r="M878" s="23"/>
      <c r="N878" s="18"/>
      <c r="O878" s="18"/>
      <c r="P878" s="18"/>
      <c r="Q878" s="18"/>
      <c r="R878" s="18"/>
      <c r="S878" s="18"/>
    </row>
    <row r="879" spans="1:19" s="19" customFormat="1" ht="54.75" customHeight="1">
      <c r="A879" s="25">
        <v>43</v>
      </c>
      <c r="B879" s="2" t="s">
        <v>324</v>
      </c>
      <c r="C879" s="5" t="s">
        <v>171</v>
      </c>
      <c r="D879" s="41" t="s">
        <v>325</v>
      </c>
      <c r="E879" s="41" t="s">
        <v>1167</v>
      </c>
      <c r="F879" s="91" t="s">
        <v>1168</v>
      </c>
      <c r="G879" s="41">
        <v>1000</v>
      </c>
      <c r="H879" s="53">
        <v>3.655</v>
      </c>
      <c r="I879" s="54"/>
      <c r="J879" s="36">
        <f>H879*G879</f>
        <v>3655</v>
      </c>
      <c r="K879" s="10">
        <v>1</v>
      </c>
      <c r="L879" s="54">
        <f>H879*K879</f>
        <v>3.655</v>
      </c>
      <c r="M879" s="20" t="s">
        <v>583</v>
      </c>
      <c r="N879" s="49"/>
      <c r="O879" s="49"/>
      <c r="P879" s="49"/>
      <c r="Q879" s="49"/>
      <c r="R879" s="49"/>
      <c r="S879" s="49"/>
    </row>
    <row r="880" spans="1:115" s="19" customFormat="1" ht="50.25" customHeight="1">
      <c r="A880" s="25">
        <v>43</v>
      </c>
      <c r="B880" s="2" t="s">
        <v>1128</v>
      </c>
      <c r="C880" s="5" t="s">
        <v>171</v>
      </c>
      <c r="D880" s="10" t="s">
        <v>1137</v>
      </c>
      <c r="E880" s="10" t="s">
        <v>1147</v>
      </c>
      <c r="F880" s="10" t="s">
        <v>1169</v>
      </c>
      <c r="G880" s="41">
        <v>1000</v>
      </c>
      <c r="H880" s="53">
        <v>3.9</v>
      </c>
      <c r="I880" s="10"/>
      <c r="J880" s="36">
        <f>G880*H880</f>
        <v>3900</v>
      </c>
      <c r="K880" s="10">
        <v>1</v>
      </c>
      <c r="L880" s="54">
        <f>K880*H880</f>
        <v>3.9</v>
      </c>
      <c r="M880" s="10" t="s">
        <v>585</v>
      </c>
      <c r="N880" s="55"/>
      <c r="O880" s="55"/>
      <c r="P880" s="55"/>
      <c r="Q880" s="55"/>
      <c r="R880" s="55"/>
      <c r="S880" s="55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  <c r="CZ880" s="49"/>
      <c r="DA880" s="49"/>
      <c r="DB880" s="49"/>
      <c r="DC880" s="49"/>
      <c r="DD880" s="49"/>
      <c r="DE880" s="49"/>
      <c r="DF880" s="49"/>
      <c r="DG880" s="49"/>
      <c r="DH880" s="49"/>
      <c r="DI880" s="49"/>
      <c r="DJ880" s="49"/>
      <c r="DK880" s="49"/>
    </row>
    <row r="881" spans="1:19" s="19" customFormat="1" ht="85.5" customHeight="1">
      <c r="A881" s="25">
        <v>43</v>
      </c>
      <c r="B881" s="9" t="s">
        <v>352</v>
      </c>
      <c r="C881" s="5" t="s">
        <v>171</v>
      </c>
      <c r="D881" s="10" t="s">
        <v>1140</v>
      </c>
      <c r="E881" s="10" t="s">
        <v>1141</v>
      </c>
      <c r="F881" s="10">
        <v>1251</v>
      </c>
      <c r="G881" s="41">
        <v>1000</v>
      </c>
      <c r="H881" s="53">
        <v>5.59</v>
      </c>
      <c r="I881" s="10"/>
      <c r="J881" s="36">
        <f>G881*H881</f>
        <v>5590</v>
      </c>
      <c r="K881" s="10">
        <v>1</v>
      </c>
      <c r="L881" s="54">
        <f>K881*H881</f>
        <v>5.59</v>
      </c>
      <c r="M881" s="10" t="s">
        <v>586</v>
      </c>
      <c r="N881" s="55"/>
      <c r="O881" s="55"/>
      <c r="P881" s="55"/>
      <c r="Q881" s="55"/>
      <c r="R881" s="55"/>
      <c r="S881" s="55"/>
    </row>
    <row r="882" spans="1:19" s="19" customFormat="1" ht="54" customHeight="1">
      <c r="A882" s="22">
        <v>44</v>
      </c>
      <c r="B882" s="24" t="s">
        <v>1170</v>
      </c>
      <c r="C882" s="1" t="s">
        <v>171</v>
      </c>
      <c r="D882" s="14"/>
      <c r="E882" s="17"/>
      <c r="F882" s="17"/>
      <c r="G882" s="14">
        <v>10</v>
      </c>
      <c r="H882" s="23"/>
      <c r="I882" s="23"/>
      <c r="J882" s="23"/>
      <c r="K882" s="23"/>
      <c r="L882" s="23"/>
      <c r="M882" s="23"/>
      <c r="N882" s="18"/>
      <c r="O882" s="18"/>
      <c r="P882" s="18"/>
      <c r="Q882" s="18"/>
      <c r="R882" s="18"/>
      <c r="S882" s="18"/>
    </row>
    <row r="883" spans="1:115" s="19" customFormat="1" ht="81" customHeight="1">
      <c r="A883" s="25">
        <v>44</v>
      </c>
      <c r="B883" s="2" t="s">
        <v>1128</v>
      </c>
      <c r="C883" s="5" t="s">
        <v>171</v>
      </c>
      <c r="D883" s="10" t="s">
        <v>1137</v>
      </c>
      <c r="E883" s="10" t="s">
        <v>1147</v>
      </c>
      <c r="F883" s="10" t="s">
        <v>1171</v>
      </c>
      <c r="G883" s="41">
        <v>10</v>
      </c>
      <c r="H883" s="53">
        <v>3.9</v>
      </c>
      <c r="I883" s="10"/>
      <c r="J883" s="36">
        <f>G883*H883</f>
        <v>39</v>
      </c>
      <c r="K883" s="10">
        <v>1</v>
      </c>
      <c r="L883" s="54">
        <f>K883*H883</f>
        <v>3.9</v>
      </c>
      <c r="M883" s="20" t="s">
        <v>583</v>
      </c>
      <c r="N883" s="55"/>
      <c r="O883" s="55"/>
      <c r="P883" s="55"/>
      <c r="Q883" s="55"/>
      <c r="R883" s="55"/>
      <c r="S883" s="55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</row>
    <row r="884" spans="1:19" s="19" customFormat="1" ht="55.5" customHeight="1">
      <c r="A884" s="25">
        <v>44</v>
      </c>
      <c r="B884" s="2" t="s">
        <v>324</v>
      </c>
      <c r="C884" s="5" t="s">
        <v>171</v>
      </c>
      <c r="D884" s="41" t="s">
        <v>325</v>
      </c>
      <c r="E884" s="41" t="s">
        <v>1172</v>
      </c>
      <c r="F884" s="91" t="s">
        <v>1173</v>
      </c>
      <c r="G884" s="41">
        <v>10</v>
      </c>
      <c r="H884" s="53">
        <v>4.29</v>
      </c>
      <c r="I884" s="54"/>
      <c r="J884" s="36">
        <f>H884*G884</f>
        <v>42.9</v>
      </c>
      <c r="K884" s="10">
        <v>1</v>
      </c>
      <c r="L884" s="54">
        <f>H884*K884</f>
        <v>4.29</v>
      </c>
      <c r="M884" s="10" t="s">
        <v>585</v>
      </c>
      <c r="N884" s="49"/>
      <c r="O884" s="49"/>
      <c r="P884" s="49"/>
      <c r="Q884" s="49"/>
      <c r="R884" s="49"/>
      <c r="S884" s="49"/>
    </row>
    <row r="885" spans="1:19" s="19" customFormat="1" ht="30.75" customHeight="1">
      <c r="A885" s="22">
        <v>45</v>
      </c>
      <c r="B885" s="24" t="s">
        <v>1174</v>
      </c>
      <c r="C885" s="1" t="s">
        <v>171</v>
      </c>
      <c r="D885" s="14"/>
      <c r="E885" s="17"/>
      <c r="F885" s="17"/>
      <c r="G885" s="14">
        <v>1000</v>
      </c>
      <c r="H885" s="23"/>
      <c r="I885" s="23"/>
      <c r="J885" s="23"/>
      <c r="K885" s="23"/>
      <c r="L885" s="23"/>
      <c r="M885" s="23"/>
      <c r="N885" s="18"/>
      <c r="O885" s="18"/>
      <c r="P885" s="18"/>
      <c r="Q885" s="18"/>
      <c r="R885" s="18"/>
      <c r="S885" s="18"/>
    </row>
    <row r="886" spans="1:19" s="19" customFormat="1" ht="30.75" customHeight="1">
      <c r="A886" s="25">
        <v>45</v>
      </c>
      <c r="B886" s="2" t="s">
        <v>324</v>
      </c>
      <c r="C886" s="5" t="s">
        <v>171</v>
      </c>
      <c r="D886" s="41" t="s">
        <v>325</v>
      </c>
      <c r="E886" s="41" t="s">
        <v>1175</v>
      </c>
      <c r="F886" s="91" t="s">
        <v>1176</v>
      </c>
      <c r="G886" s="41">
        <v>1000</v>
      </c>
      <c r="H886" s="53">
        <v>0.6</v>
      </c>
      <c r="I886" s="54"/>
      <c r="J886" s="36">
        <f>H886*G886</f>
        <v>600</v>
      </c>
      <c r="K886" s="10">
        <v>1</v>
      </c>
      <c r="L886" s="54">
        <f>H886*K886</f>
        <v>0.6</v>
      </c>
      <c r="M886" s="20" t="s">
        <v>583</v>
      </c>
      <c r="N886" s="49"/>
      <c r="O886" s="49"/>
      <c r="P886" s="49"/>
      <c r="Q886" s="49"/>
      <c r="R886" s="49"/>
      <c r="S886" s="49"/>
    </row>
    <row r="887" spans="1:19" s="19" customFormat="1" ht="30.75" customHeight="1">
      <c r="A887" s="22">
        <v>46</v>
      </c>
      <c r="B887" s="24" t="s">
        <v>1177</v>
      </c>
      <c r="C887" s="1" t="s">
        <v>171</v>
      </c>
      <c r="D887" s="14"/>
      <c r="E887" s="17"/>
      <c r="F887" s="17"/>
      <c r="G887" s="14">
        <v>150</v>
      </c>
      <c r="H887" s="23"/>
      <c r="I887" s="23"/>
      <c r="J887" s="23"/>
      <c r="K887" s="23"/>
      <c r="L887" s="23"/>
      <c r="M887" s="23"/>
      <c r="N887" s="18"/>
      <c r="O887" s="18"/>
      <c r="P887" s="18"/>
      <c r="Q887" s="18"/>
      <c r="R887" s="18"/>
      <c r="S887" s="18"/>
    </row>
    <row r="888" spans="1:19" s="19" customFormat="1" ht="30.75" customHeight="1">
      <c r="A888" s="25">
        <v>46</v>
      </c>
      <c r="B888" s="2" t="s">
        <v>324</v>
      </c>
      <c r="C888" s="5" t="s">
        <v>171</v>
      </c>
      <c r="D888" s="41" t="s">
        <v>325</v>
      </c>
      <c r="E888" s="41" t="s">
        <v>1178</v>
      </c>
      <c r="F888" s="91" t="s">
        <v>1179</v>
      </c>
      <c r="G888" s="41">
        <v>150</v>
      </c>
      <c r="H888" s="53">
        <v>1.56</v>
      </c>
      <c r="I888" s="54"/>
      <c r="J888" s="36">
        <f>H888*G888</f>
        <v>234</v>
      </c>
      <c r="K888" s="10">
        <v>1</v>
      </c>
      <c r="L888" s="54">
        <f>H888*K888</f>
        <v>1.56</v>
      </c>
      <c r="M888" s="20" t="s">
        <v>583</v>
      </c>
      <c r="N888" s="49"/>
      <c r="O888" s="49"/>
      <c r="P888" s="49"/>
      <c r="Q888" s="49"/>
      <c r="R888" s="49"/>
      <c r="S888" s="49"/>
    </row>
    <row r="889" spans="1:19" s="19" customFormat="1" ht="30.75" customHeight="1">
      <c r="A889" s="22">
        <v>47</v>
      </c>
      <c r="B889" s="24" t="s">
        <v>1180</v>
      </c>
      <c r="C889" s="1" t="s">
        <v>171</v>
      </c>
      <c r="D889" s="14"/>
      <c r="E889" s="17"/>
      <c r="F889" s="17"/>
      <c r="G889" s="14">
        <v>100</v>
      </c>
      <c r="H889" s="23"/>
      <c r="I889" s="23"/>
      <c r="J889" s="23"/>
      <c r="K889" s="23"/>
      <c r="L889" s="23"/>
      <c r="M889" s="23"/>
      <c r="N889" s="18"/>
      <c r="O889" s="18"/>
      <c r="P889" s="18"/>
      <c r="Q889" s="18"/>
      <c r="R889" s="18"/>
      <c r="S889" s="18"/>
    </row>
    <row r="890" spans="1:19" s="19" customFormat="1" ht="30.75" customHeight="1">
      <c r="A890" s="25">
        <v>47</v>
      </c>
      <c r="B890" s="2" t="s">
        <v>324</v>
      </c>
      <c r="C890" s="5" t="s">
        <v>171</v>
      </c>
      <c r="D890" s="41" t="s">
        <v>325</v>
      </c>
      <c r="E890" s="41" t="s">
        <v>1181</v>
      </c>
      <c r="F890" s="91" t="s">
        <v>1182</v>
      </c>
      <c r="G890" s="41">
        <v>100</v>
      </c>
      <c r="H890" s="53">
        <v>2.4</v>
      </c>
      <c r="I890" s="54"/>
      <c r="J890" s="36">
        <f>H890*G890</f>
        <v>240</v>
      </c>
      <c r="K890" s="10">
        <v>1</v>
      </c>
      <c r="L890" s="54">
        <f>H890*K890</f>
        <v>2.4</v>
      </c>
      <c r="M890" s="20" t="s">
        <v>583</v>
      </c>
      <c r="N890" s="49"/>
      <c r="O890" s="49"/>
      <c r="P890" s="49"/>
      <c r="Q890" s="49"/>
      <c r="R890" s="49"/>
      <c r="S890" s="49"/>
    </row>
    <row r="891" spans="1:19" s="19" customFormat="1" ht="45" customHeight="1">
      <c r="A891" s="22">
        <v>48</v>
      </c>
      <c r="B891" s="24" t="s">
        <v>1183</v>
      </c>
      <c r="C891" s="1" t="s">
        <v>171</v>
      </c>
      <c r="D891" s="14"/>
      <c r="E891" s="17"/>
      <c r="F891" s="17"/>
      <c r="G891" s="14">
        <v>20</v>
      </c>
      <c r="H891" s="23"/>
      <c r="I891" s="23"/>
      <c r="J891" s="23"/>
      <c r="K891" s="23"/>
      <c r="L891" s="23"/>
      <c r="M891" s="23"/>
      <c r="N891" s="18"/>
      <c r="O891" s="18"/>
      <c r="P891" s="18"/>
      <c r="Q891" s="18"/>
      <c r="R891" s="18"/>
      <c r="S891" s="18"/>
    </row>
    <row r="892" spans="1:19" s="19" customFormat="1" ht="33" customHeight="1">
      <c r="A892" s="25">
        <v>48</v>
      </c>
      <c r="B892" s="2" t="s">
        <v>324</v>
      </c>
      <c r="C892" s="5" t="s">
        <v>171</v>
      </c>
      <c r="D892" s="41" t="s">
        <v>325</v>
      </c>
      <c r="E892" s="41" t="s">
        <v>1184</v>
      </c>
      <c r="F892" s="91" t="s">
        <v>1185</v>
      </c>
      <c r="G892" s="41">
        <v>20</v>
      </c>
      <c r="H892" s="53">
        <v>3.7</v>
      </c>
      <c r="I892" s="54"/>
      <c r="J892" s="36">
        <f>H892*G892</f>
        <v>74</v>
      </c>
      <c r="K892" s="10">
        <v>1</v>
      </c>
      <c r="L892" s="54">
        <f>H892*K892</f>
        <v>3.7</v>
      </c>
      <c r="M892" s="20" t="s">
        <v>583</v>
      </c>
      <c r="N892" s="49"/>
      <c r="O892" s="49"/>
      <c r="P892" s="49"/>
      <c r="Q892" s="49"/>
      <c r="R892" s="49"/>
      <c r="S892" s="49"/>
    </row>
    <row r="893" spans="1:19" s="19" customFormat="1" ht="31.5">
      <c r="A893" s="22">
        <v>50</v>
      </c>
      <c r="B893" s="24" t="s">
        <v>1186</v>
      </c>
      <c r="C893" s="1" t="s">
        <v>171</v>
      </c>
      <c r="D893" s="14"/>
      <c r="E893" s="17"/>
      <c r="F893" s="17"/>
      <c r="G893" s="14">
        <v>30</v>
      </c>
      <c r="H893" s="23"/>
      <c r="I893" s="23"/>
      <c r="J893" s="23"/>
      <c r="K893" s="23"/>
      <c r="L893" s="23"/>
      <c r="M893" s="23"/>
      <c r="N893" s="18"/>
      <c r="O893" s="18"/>
      <c r="P893" s="18"/>
      <c r="Q893" s="18"/>
      <c r="R893" s="18"/>
      <c r="S893" s="18"/>
    </row>
    <row r="894" spans="1:115" s="19" customFormat="1" ht="48.75" customHeight="1">
      <c r="A894" s="25">
        <v>50</v>
      </c>
      <c r="B894" s="2" t="s">
        <v>475</v>
      </c>
      <c r="C894" s="5" t="s">
        <v>171</v>
      </c>
      <c r="D894" s="41" t="s">
        <v>499</v>
      </c>
      <c r="E894" s="92" t="s">
        <v>1187</v>
      </c>
      <c r="F894" s="92" t="s">
        <v>1188</v>
      </c>
      <c r="G894" s="41">
        <v>30</v>
      </c>
      <c r="H894" s="56">
        <v>29.33</v>
      </c>
      <c r="I894" s="54"/>
      <c r="J894" s="36">
        <f>G894*H894</f>
        <v>879.9</v>
      </c>
      <c r="K894" s="10">
        <v>1</v>
      </c>
      <c r="L894" s="54">
        <f>K894*H894</f>
        <v>29.33</v>
      </c>
      <c r="M894" s="20" t="s">
        <v>583</v>
      </c>
      <c r="N894" s="55"/>
      <c r="O894" s="55"/>
      <c r="P894" s="55"/>
      <c r="Q894" s="55"/>
      <c r="R894" s="55"/>
      <c r="S894" s="55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  <c r="CZ894" s="49"/>
      <c r="DA894" s="49"/>
      <c r="DB894" s="49"/>
      <c r="DC894" s="49"/>
      <c r="DD894" s="49"/>
      <c r="DE894" s="49"/>
      <c r="DF894" s="49"/>
      <c r="DG894" s="49"/>
      <c r="DH894" s="49"/>
      <c r="DI894" s="49"/>
      <c r="DJ894" s="49"/>
      <c r="DK894" s="49"/>
    </row>
    <row r="895" spans="1:19" s="19" customFormat="1" ht="46.5" customHeight="1">
      <c r="A895" s="22">
        <v>51</v>
      </c>
      <c r="B895" s="24" t="s">
        <v>1189</v>
      </c>
      <c r="C895" s="1" t="s">
        <v>171</v>
      </c>
      <c r="D895" s="14"/>
      <c r="E895" s="17"/>
      <c r="F895" s="17"/>
      <c r="G895" s="14">
        <v>20</v>
      </c>
      <c r="H895" s="23"/>
      <c r="I895" s="23"/>
      <c r="J895" s="23"/>
      <c r="K895" s="23"/>
      <c r="L895" s="23"/>
      <c r="M895" s="23"/>
      <c r="N895" s="18"/>
      <c r="O895" s="18"/>
      <c r="P895" s="18"/>
      <c r="Q895" s="18"/>
      <c r="R895" s="18"/>
      <c r="S895" s="18"/>
    </row>
    <row r="896" spans="1:115" s="19" customFormat="1" ht="40.5" customHeight="1">
      <c r="A896" s="25">
        <v>51</v>
      </c>
      <c r="B896" s="2" t="s">
        <v>475</v>
      </c>
      <c r="C896" s="5" t="s">
        <v>171</v>
      </c>
      <c r="D896" s="41" t="s">
        <v>499</v>
      </c>
      <c r="E896" s="92" t="s">
        <v>1190</v>
      </c>
      <c r="F896" s="92" t="s">
        <v>1191</v>
      </c>
      <c r="G896" s="41">
        <v>20</v>
      </c>
      <c r="H896" s="56">
        <v>27.95</v>
      </c>
      <c r="I896" s="54"/>
      <c r="J896" s="36">
        <f>G896*H896</f>
        <v>559</v>
      </c>
      <c r="K896" s="10">
        <v>1</v>
      </c>
      <c r="L896" s="54">
        <f>K896*H896</f>
        <v>27.95</v>
      </c>
      <c r="M896" s="20" t="s">
        <v>583</v>
      </c>
      <c r="N896" s="55"/>
      <c r="O896" s="55"/>
      <c r="P896" s="55"/>
      <c r="Q896" s="55"/>
      <c r="R896" s="55"/>
      <c r="S896" s="55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  <c r="CZ896" s="49"/>
      <c r="DA896" s="49"/>
      <c r="DB896" s="49"/>
      <c r="DC896" s="49"/>
      <c r="DD896" s="49"/>
      <c r="DE896" s="49"/>
      <c r="DF896" s="49"/>
      <c r="DG896" s="49"/>
      <c r="DH896" s="49"/>
      <c r="DI896" s="49"/>
      <c r="DJ896" s="49"/>
      <c r="DK896" s="49"/>
    </row>
    <row r="897" spans="1:19" s="19" customFormat="1" ht="50.25" customHeight="1">
      <c r="A897" s="22">
        <v>52</v>
      </c>
      <c r="B897" s="24" t="s">
        <v>1192</v>
      </c>
      <c r="C897" s="1" t="s">
        <v>171</v>
      </c>
      <c r="D897" s="14"/>
      <c r="E897" s="17"/>
      <c r="F897" s="17"/>
      <c r="G897" s="14">
        <v>10</v>
      </c>
      <c r="H897" s="23"/>
      <c r="I897" s="23"/>
      <c r="J897" s="23"/>
      <c r="K897" s="23"/>
      <c r="L897" s="23"/>
      <c r="M897" s="23"/>
      <c r="N897" s="18"/>
      <c r="O897" s="18"/>
      <c r="P897" s="18"/>
      <c r="Q897" s="18"/>
      <c r="R897" s="18"/>
      <c r="S897" s="18"/>
    </row>
    <row r="898" spans="1:115" s="19" customFormat="1" ht="46.5" customHeight="1">
      <c r="A898" s="25">
        <v>52</v>
      </c>
      <c r="B898" s="2" t="s">
        <v>475</v>
      </c>
      <c r="C898" s="5" t="s">
        <v>171</v>
      </c>
      <c r="D898" s="41" t="s">
        <v>499</v>
      </c>
      <c r="E898" s="92" t="s">
        <v>1193</v>
      </c>
      <c r="F898" s="92" t="s">
        <v>1194</v>
      </c>
      <c r="G898" s="41">
        <v>10</v>
      </c>
      <c r="H898" s="56">
        <v>83.83</v>
      </c>
      <c r="I898" s="54"/>
      <c r="J898" s="36">
        <f>G898*H898</f>
        <v>838.3</v>
      </c>
      <c r="K898" s="10">
        <v>1</v>
      </c>
      <c r="L898" s="54">
        <f>K898*H898</f>
        <v>83.83</v>
      </c>
      <c r="M898" s="20" t="s">
        <v>583</v>
      </c>
      <c r="N898" s="55"/>
      <c r="O898" s="55"/>
      <c r="P898" s="55"/>
      <c r="Q898" s="55"/>
      <c r="R898" s="55"/>
      <c r="S898" s="55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  <c r="CZ898" s="49"/>
      <c r="DA898" s="49"/>
      <c r="DB898" s="49"/>
      <c r="DC898" s="49"/>
      <c r="DD898" s="49"/>
      <c r="DE898" s="49"/>
      <c r="DF898" s="49"/>
      <c r="DG898" s="49"/>
      <c r="DH898" s="49"/>
      <c r="DI898" s="49"/>
      <c r="DJ898" s="49"/>
      <c r="DK898" s="49"/>
    </row>
    <row r="899" spans="1:115" s="49" customFormat="1" ht="31.5">
      <c r="A899" s="22">
        <v>58</v>
      </c>
      <c r="B899" s="24" t="s">
        <v>1195</v>
      </c>
      <c r="C899" s="1" t="s">
        <v>171</v>
      </c>
      <c r="D899" s="14"/>
      <c r="E899" s="17"/>
      <c r="F899" s="17"/>
      <c r="G899" s="14">
        <v>400</v>
      </c>
      <c r="H899" s="23"/>
      <c r="I899" s="23"/>
      <c r="J899" s="23"/>
      <c r="K899" s="23"/>
      <c r="L899" s="23"/>
      <c r="M899" s="23"/>
      <c r="N899" s="18"/>
      <c r="O899" s="18"/>
      <c r="P899" s="18"/>
      <c r="Q899" s="18"/>
      <c r="R899" s="18"/>
      <c r="S899" s="18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  <c r="CO899" s="19"/>
      <c r="CP899" s="19"/>
      <c r="CQ899" s="19"/>
      <c r="CR899" s="19"/>
      <c r="CS899" s="19"/>
      <c r="CT899" s="19"/>
      <c r="CU899" s="19"/>
      <c r="CV899" s="19"/>
      <c r="CW899" s="19"/>
      <c r="CX899" s="19"/>
      <c r="CY899" s="19"/>
      <c r="CZ899" s="19"/>
      <c r="DA899" s="19"/>
      <c r="DB899" s="19"/>
      <c r="DC899" s="19"/>
      <c r="DD899" s="19"/>
      <c r="DE899" s="19"/>
      <c r="DF899" s="19"/>
      <c r="DG899" s="19"/>
      <c r="DH899" s="19"/>
      <c r="DI899" s="19"/>
      <c r="DJ899" s="19"/>
      <c r="DK899" s="19"/>
    </row>
    <row r="900" spans="1:115" s="49" customFormat="1" ht="31.5">
      <c r="A900" s="10">
        <v>58</v>
      </c>
      <c r="B900" s="9" t="s">
        <v>335</v>
      </c>
      <c r="C900" s="10" t="s">
        <v>171</v>
      </c>
      <c r="D900" s="10" t="s">
        <v>1196</v>
      </c>
      <c r="E900" s="10" t="s">
        <v>1197</v>
      </c>
      <c r="F900" s="10">
        <v>401748</v>
      </c>
      <c r="G900" s="41">
        <v>400</v>
      </c>
      <c r="H900" s="53">
        <v>155</v>
      </c>
      <c r="I900" s="54"/>
      <c r="J900" s="36">
        <f>G900*H900</f>
        <v>62000</v>
      </c>
      <c r="K900" s="10">
        <v>5</v>
      </c>
      <c r="L900" s="141">
        <f>K900*H900</f>
        <v>775</v>
      </c>
      <c r="M900" s="20" t="s">
        <v>583</v>
      </c>
      <c r="N900" s="55"/>
      <c r="O900" s="55"/>
      <c r="P900" s="55"/>
      <c r="Q900" s="55"/>
      <c r="R900" s="55"/>
      <c r="S900" s="55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  <c r="CO900" s="19"/>
      <c r="CP900" s="19"/>
      <c r="CQ900" s="19"/>
      <c r="CR900" s="19"/>
      <c r="CS900" s="19"/>
      <c r="CT900" s="19"/>
      <c r="CU900" s="19"/>
      <c r="CV900" s="19"/>
      <c r="CW900" s="19"/>
      <c r="CX900" s="19"/>
      <c r="CY900" s="19"/>
      <c r="CZ900" s="19"/>
      <c r="DA900" s="19"/>
      <c r="DB900" s="19"/>
      <c r="DC900" s="19"/>
      <c r="DD900" s="19"/>
      <c r="DE900" s="19"/>
      <c r="DF900" s="19"/>
      <c r="DG900" s="19"/>
      <c r="DH900" s="19"/>
      <c r="DI900" s="19"/>
      <c r="DJ900" s="19"/>
      <c r="DK900" s="19"/>
    </row>
    <row r="901" spans="1:115" s="49" customFormat="1" ht="15.75">
      <c r="A901" s="22">
        <v>59</v>
      </c>
      <c r="B901" s="24" t="s">
        <v>1198</v>
      </c>
      <c r="C901" s="1" t="s">
        <v>171</v>
      </c>
      <c r="D901" s="14"/>
      <c r="E901" s="17"/>
      <c r="F901" s="17"/>
      <c r="G901" s="14">
        <v>5</v>
      </c>
      <c r="H901" s="23"/>
      <c r="I901" s="23"/>
      <c r="J901" s="23"/>
      <c r="K901" s="23"/>
      <c r="L901" s="23"/>
      <c r="M901" s="23"/>
      <c r="N901" s="18"/>
      <c r="O901" s="18"/>
      <c r="P901" s="18"/>
      <c r="Q901" s="18"/>
      <c r="R901" s="18"/>
      <c r="S901" s="18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  <c r="CO901" s="19"/>
      <c r="CP901" s="19"/>
      <c r="CQ901" s="19"/>
      <c r="CR901" s="19"/>
      <c r="CS901" s="19"/>
      <c r="CT901" s="19"/>
      <c r="CU901" s="19"/>
      <c r="CV901" s="19"/>
      <c r="CW901" s="19"/>
      <c r="CX901" s="19"/>
      <c r="CY901" s="19"/>
      <c r="CZ901" s="19"/>
      <c r="DA901" s="19"/>
      <c r="DB901" s="19"/>
      <c r="DC901" s="19"/>
      <c r="DD901" s="19"/>
      <c r="DE901" s="19"/>
      <c r="DF901" s="19"/>
      <c r="DG901" s="19"/>
      <c r="DH901" s="19"/>
      <c r="DI901" s="19"/>
      <c r="DJ901" s="19"/>
      <c r="DK901" s="19"/>
    </row>
    <row r="902" spans="1:115" s="49" customFormat="1" ht="31.5">
      <c r="A902" s="25">
        <v>59</v>
      </c>
      <c r="B902" s="2" t="s">
        <v>408</v>
      </c>
      <c r="C902" s="5" t="s">
        <v>171</v>
      </c>
      <c r="D902" s="10" t="s">
        <v>1199</v>
      </c>
      <c r="E902" s="10" t="s">
        <v>1200</v>
      </c>
      <c r="F902" s="156" t="s">
        <v>1201</v>
      </c>
      <c r="G902" s="41">
        <v>5</v>
      </c>
      <c r="H902" s="53">
        <v>486.08</v>
      </c>
      <c r="I902" s="10"/>
      <c r="J902" s="36">
        <f>G902*H902</f>
        <v>2430.4</v>
      </c>
      <c r="K902" s="10">
        <v>1</v>
      </c>
      <c r="L902" s="54">
        <f>K902*H902</f>
        <v>486.08</v>
      </c>
      <c r="M902" s="20" t="s">
        <v>583</v>
      </c>
      <c r="N902" s="55"/>
      <c r="O902" s="55"/>
      <c r="P902" s="55"/>
      <c r="Q902" s="55"/>
      <c r="R902" s="55"/>
      <c r="S902" s="55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  <c r="CO902" s="19"/>
      <c r="CP902" s="19"/>
      <c r="CQ902" s="19"/>
      <c r="CR902" s="19"/>
      <c r="CS902" s="19"/>
      <c r="CT902" s="19"/>
      <c r="CU902" s="19"/>
      <c r="CV902" s="19"/>
      <c r="CW902" s="19"/>
      <c r="CX902" s="19"/>
      <c r="CY902" s="19"/>
      <c r="CZ902" s="19"/>
      <c r="DA902" s="19"/>
      <c r="DB902" s="19"/>
      <c r="DC902" s="19"/>
      <c r="DD902" s="19"/>
      <c r="DE902" s="19"/>
      <c r="DF902" s="19"/>
      <c r="DG902" s="19"/>
      <c r="DH902" s="19"/>
      <c r="DI902" s="19"/>
      <c r="DJ902" s="19"/>
      <c r="DK902" s="19"/>
    </row>
    <row r="903" spans="1:19" s="19" customFormat="1" ht="59.25" customHeight="1">
      <c r="A903" s="22">
        <v>63</v>
      </c>
      <c r="B903" s="8" t="s">
        <v>1202</v>
      </c>
      <c r="C903" s="23" t="s">
        <v>174</v>
      </c>
      <c r="D903" s="14"/>
      <c r="E903" s="17"/>
      <c r="F903" s="17"/>
      <c r="G903" s="14">
        <v>10</v>
      </c>
      <c r="H903" s="23"/>
      <c r="I903" s="23"/>
      <c r="J903" s="23"/>
      <c r="K903" s="23"/>
      <c r="L903" s="23"/>
      <c r="M903" s="23"/>
      <c r="N903" s="18"/>
      <c r="O903" s="18"/>
      <c r="P903" s="18"/>
      <c r="Q903" s="18"/>
      <c r="R903" s="18"/>
      <c r="S903" s="18"/>
    </row>
    <row r="904" spans="1:115" s="19" customFormat="1" ht="50.25" customHeight="1">
      <c r="A904" s="5">
        <v>63</v>
      </c>
      <c r="B904" s="2" t="s">
        <v>425</v>
      </c>
      <c r="C904" s="5" t="s">
        <v>174</v>
      </c>
      <c r="D904" s="65" t="s">
        <v>1203</v>
      </c>
      <c r="E904" s="2" t="s">
        <v>1204</v>
      </c>
      <c r="F904" s="2" t="s">
        <v>1205</v>
      </c>
      <c r="G904" s="57">
        <v>10</v>
      </c>
      <c r="H904" s="157">
        <v>1630</v>
      </c>
      <c r="I904" s="5"/>
      <c r="J904" s="61">
        <f>G904*H904</f>
        <v>16300</v>
      </c>
      <c r="K904" s="92">
        <v>10</v>
      </c>
      <c r="L904" s="58">
        <f>H904</f>
        <v>1630</v>
      </c>
      <c r="M904" s="20" t="s">
        <v>583</v>
      </c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  <c r="AI904" s="101"/>
      <c r="AJ904" s="101"/>
      <c r="AK904" s="101"/>
      <c r="AL904" s="101"/>
      <c r="AM904" s="101"/>
      <c r="AN904" s="101"/>
      <c r="AO904" s="101"/>
      <c r="AP904" s="101"/>
      <c r="AQ904" s="101"/>
      <c r="AR904" s="101"/>
      <c r="AS904" s="101"/>
      <c r="AT904" s="101"/>
      <c r="AU904" s="101"/>
      <c r="AV904" s="101"/>
      <c r="AW904" s="101"/>
      <c r="AX904" s="101"/>
      <c r="AY904" s="101"/>
      <c r="AZ904" s="101"/>
      <c r="BA904" s="101"/>
      <c r="BB904" s="101"/>
      <c r="BC904" s="101"/>
      <c r="BD904" s="101"/>
      <c r="BE904" s="101"/>
      <c r="BF904" s="101"/>
      <c r="BG904" s="101"/>
      <c r="BH904" s="101"/>
      <c r="BI904" s="101"/>
      <c r="BJ904" s="101"/>
      <c r="BK904" s="101"/>
      <c r="BL904" s="101"/>
      <c r="BM904" s="101"/>
      <c r="BN904" s="101"/>
      <c r="BO904" s="101"/>
      <c r="BP904" s="101"/>
      <c r="BQ904" s="101"/>
      <c r="BR904" s="101"/>
      <c r="BS904" s="101"/>
      <c r="BT904" s="101"/>
      <c r="BU904" s="101"/>
      <c r="BV904" s="101"/>
      <c r="BW904" s="101"/>
      <c r="BX904" s="101"/>
      <c r="BY904" s="101"/>
      <c r="BZ904" s="101"/>
      <c r="CA904" s="101"/>
      <c r="CB904" s="101"/>
      <c r="CC904" s="101"/>
      <c r="CD904" s="101"/>
      <c r="CE904" s="101"/>
      <c r="CF904" s="101"/>
      <c r="CG904" s="101"/>
      <c r="CH904" s="101"/>
      <c r="CI904" s="101"/>
      <c r="CJ904" s="101"/>
      <c r="CK904" s="101"/>
      <c r="CL904" s="101"/>
      <c r="CM904" s="101"/>
      <c r="CN904" s="101"/>
      <c r="CO904" s="101"/>
      <c r="CP904" s="101"/>
      <c r="CQ904" s="101"/>
      <c r="CR904" s="101"/>
      <c r="CS904" s="101"/>
      <c r="CT904" s="101"/>
      <c r="CU904" s="101"/>
      <c r="CV904" s="101"/>
      <c r="CW904" s="101"/>
      <c r="CX904" s="101"/>
      <c r="CY904" s="101"/>
      <c r="CZ904" s="101"/>
      <c r="DA904" s="101"/>
      <c r="DB904" s="101"/>
      <c r="DC904" s="101"/>
      <c r="DD904" s="101"/>
      <c r="DE904" s="101"/>
      <c r="DF904" s="101"/>
      <c r="DG904" s="101"/>
      <c r="DH904" s="101"/>
      <c r="DI904" s="101"/>
      <c r="DJ904" s="101"/>
      <c r="DK904" s="101"/>
    </row>
    <row r="905" spans="1:19" s="19" customFormat="1" ht="57.75" customHeight="1">
      <c r="A905" s="22">
        <v>64</v>
      </c>
      <c r="B905" s="24" t="s">
        <v>1206</v>
      </c>
      <c r="C905" s="1" t="s">
        <v>171</v>
      </c>
      <c r="D905" s="14"/>
      <c r="E905" s="17"/>
      <c r="F905" s="17"/>
      <c r="G905" s="14">
        <v>50</v>
      </c>
      <c r="H905" s="23"/>
      <c r="I905" s="23"/>
      <c r="J905" s="23"/>
      <c r="K905" s="23"/>
      <c r="L905" s="23"/>
      <c r="M905" s="23"/>
      <c r="N905" s="18"/>
      <c r="O905" s="18"/>
      <c r="P905" s="18"/>
      <c r="Q905" s="18"/>
      <c r="R905" s="18"/>
      <c r="S905" s="18"/>
    </row>
    <row r="906" spans="1:115" s="19" customFormat="1" ht="46.5" customHeight="1">
      <c r="A906" s="5">
        <v>64</v>
      </c>
      <c r="B906" s="2" t="s">
        <v>425</v>
      </c>
      <c r="C906" s="5" t="s">
        <v>171</v>
      </c>
      <c r="D906" s="65" t="s">
        <v>1203</v>
      </c>
      <c r="E906" s="65" t="s">
        <v>1207</v>
      </c>
      <c r="F906" s="2" t="s">
        <v>1208</v>
      </c>
      <c r="G906" s="57">
        <v>50</v>
      </c>
      <c r="H906" s="56">
        <v>31.03</v>
      </c>
      <c r="I906" s="5"/>
      <c r="J906" s="61">
        <f>G906*H906</f>
        <v>1551.5</v>
      </c>
      <c r="K906" s="92">
        <v>25</v>
      </c>
      <c r="L906" s="58">
        <f>H906*K906</f>
        <v>775.75</v>
      </c>
      <c r="M906" s="20" t="s">
        <v>583</v>
      </c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  <c r="AI906" s="101"/>
      <c r="AJ906" s="101"/>
      <c r="AK906" s="101"/>
      <c r="AL906" s="101"/>
      <c r="AM906" s="101"/>
      <c r="AN906" s="101"/>
      <c r="AO906" s="101"/>
      <c r="AP906" s="101"/>
      <c r="AQ906" s="101"/>
      <c r="AR906" s="101"/>
      <c r="AS906" s="101"/>
      <c r="AT906" s="101"/>
      <c r="AU906" s="101"/>
      <c r="AV906" s="101"/>
      <c r="AW906" s="101"/>
      <c r="AX906" s="101"/>
      <c r="AY906" s="101"/>
      <c r="AZ906" s="101"/>
      <c r="BA906" s="101"/>
      <c r="BB906" s="101"/>
      <c r="BC906" s="101"/>
      <c r="BD906" s="101"/>
      <c r="BE906" s="101"/>
      <c r="BF906" s="101"/>
      <c r="BG906" s="101"/>
      <c r="BH906" s="101"/>
      <c r="BI906" s="101"/>
      <c r="BJ906" s="101"/>
      <c r="BK906" s="101"/>
      <c r="BL906" s="101"/>
      <c r="BM906" s="101"/>
      <c r="BN906" s="101"/>
      <c r="BO906" s="101"/>
      <c r="BP906" s="101"/>
      <c r="BQ906" s="101"/>
      <c r="BR906" s="101"/>
      <c r="BS906" s="101"/>
      <c r="BT906" s="101"/>
      <c r="BU906" s="101"/>
      <c r="BV906" s="101"/>
      <c r="BW906" s="101"/>
      <c r="BX906" s="101"/>
      <c r="BY906" s="101"/>
      <c r="BZ906" s="101"/>
      <c r="CA906" s="101"/>
      <c r="CB906" s="101"/>
      <c r="CC906" s="101"/>
      <c r="CD906" s="101"/>
      <c r="CE906" s="101"/>
      <c r="CF906" s="101"/>
      <c r="CG906" s="101"/>
      <c r="CH906" s="101"/>
      <c r="CI906" s="101"/>
      <c r="CJ906" s="101"/>
      <c r="CK906" s="101"/>
      <c r="CL906" s="101"/>
      <c r="CM906" s="101"/>
      <c r="CN906" s="101"/>
      <c r="CO906" s="101"/>
      <c r="CP906" s="101"/>
      <c r="CQ906" s="101"/>
      <c r="CR906" s="101"/>
      <c r="CS906" s="101"/>
      <c r="CT906" s="101"/>
      <c r="CU906" s="101"/>
      <c r="CV906" s="101"/>
      <c r="CW906" s="101"/>
      <c r="CX906" s="101"/>
      <c r="CY906" s="101"/>
      <c r="CZ906" s="101"/>
      <c r="DA906" s="101"/>
      <c r="DB906" s="101"/>
      <c r="DC906" s="101"/>
      <c r="DD906" s="101"/>
      <c r="DE906" s="101"/>
      <c r="DF906" s="101"/>
      <c r="DG906" s="101"/>
      <c r="DH906" s="101"/>
      <c r="DI906" s="101"/>
      <c r="DJ906" s="101"/>
      <c r="DK906" s="101"/>
    </row>
    <row r="907" spans="1:19" s="19" customFormat="1" ht="44.25" customHeight="1">
      <c r="A907" s="22">
        <v>65</v>
      </c>
      <c r="B907" s="24" t="s">
        <v>1209</v>
      </c>
      <c r="C907" s="1" t="s">
        <v>171</v>
      </c>
      <c r="D907" s="14"/>
      <c r="E907" s="17"/>
      <c r="F907" s="17"/>
      <c r="G907" s="14">
        <v>2000</v>
      </c>
      <c r="H907" s="23"/>
      <c r="I907" s="23"/>
      <c r="J907" s="23"/>
      <c r="K907" s="23"/>
      <c r="L907" s="23"/>
      <c r="M907" s="23"/>
      <c r="N907" s="18"/>
      <c r="O907" s="18"/>
      <c r="P907" s="18"/>
      <c r="Q907" s="18"/>
      <c r="R907" s="18"/>
      <c r="S907" s="18"/>
    </row>
    <row r="908" spans="1:115" s="19" customFormat="1" ht="128.25" customHeight="1">
      <c r="A908" s="25">
        <v>65</v>
      </c>
      <c r="B908" s="2" t="s">
        <v>1128</v>
      </c>
      <c r="C908" s="5" t="s">
        <v>171</v>
      </c>
      <c r="D908" s="10" t="s">
        <v>1129</v>
      </c>
      <c r="E908" s="10" t="s">
        <v>1130</v>
      </c>
      <c r="F908" s="10" t="s">
        <v>1131</v>
      </c>
      <c r="G908" s="41">
        <v>2000</v>
      </c>
      <c r="H908" s="53">
        <v>3.33</v>
      </c>
      <c r="I908" s="10"/>
      <c r="J908" s="36">
        <f>G908*H908</f>
        <v>6660</v>
      </c>
      <c r="K908" s="10">
        <v>1</v>
      </c>
      <c r="L908" s="54">
        <f>K908*H908</f>
        <v>3.33</v>
      </c>
      <c r="M908" s="20" t="s">
        <v>583</v>
      </c>
      <c r="N908" s="55"/>
      <c r="O908" s="55"/>
      <c r="P908" s="55"/>
      <c r="Q908" s="55"/>
      <c r="R908" s="55"/>
      <c r="S908" s="55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  <c r="CZ908" s="49"/>
      <c r="DA908" s="49"/>
      <c r="DB908" s="49"/>
      <c r="DC908" s="49"/>
      <c r="DD908" s="49"/>
      <c r="DE908" s="49"/>
      <c r="DF908" s="49"/>
      <c r="DG908" s="49"/>
      <c r="DH908" s="49"/>
      <c r="DI908" s="49"/>
      <c r="DJ908" s="49"/>
      <c r="DK908" s="49"/>
    </row>
    <row r="909" spans="1:19" s="19" customFormat="1" ht="54.75" customHeight="1">
      <c r="A909" s="25">
        <v>65</v>
      </c>
      <c r="B909" s="2" t="s">
        <v>324</v>
      </c>
      <c r="C909" s="5" t="s">
        <v>171</v>
      </c>
      <c r="D909" s="41" t="s">
        <v>325</v>
      </c>
      <c r="E909" s="41" t="s">
        <v>1132</v>
      </c>
      <c r="F909" s="91" t="s">
        <v>1133</v>
      </c>
      <c r="G909" s="41">
        <v>2000</v>
      </c>
      <c r="H909" s="53">
        <v>4</v>
      </c>
      <c r="I909" s="54"/>
      <c r="J909" s="36">
        <f>H909*G909</f>
        <v>8000</v>
      </c>
      <c r="K909" s="10">
        <v>1</v>
      </c>
      <c r="L909" s="54">
        <f>H909*K909</f>
        <v>4</v>
      </c>
      <c r="M909" s="10" t="s">
        <v>585</v>
      </c>
      <c r="N909" s="49"/>
      <c r="O909" s="49"/>
      <c r="P909" s="49"/>
      <c r="Q909" s="49"/>
      <c r="R909" s="49"/>
      <c r="S909" s="49"/>
    </row>
    <row r="910" spans="1:19" s="19" customFormat="1" ht="71.25" customHeight="1">
      <c r="A910" s="22">
        <v>70</v>
      </c>
      <c r="B910" s="24" t="s">
        <v>1210</v>
      </c>
      <c r="C910" s="1" t="s">
        <v>171</v>
      </c>
      <c r="D910" s="14"/>
      <c r="E910" s="17"/>
      <c r="F910" s="17"/>
      <c r="G910" s="14">
        <v>50</v>
      </c>
      <c r="H910" s="23"/>
      <c r="I910" s="23"/>
      <c r="J910" s="23"/>
      <c r="K910" s="23"/>
      <c r="L910" s="23"/>
      <c r="M910" s="23"/>
      <c r="N910" s="18"/>
      <c r="O910" s="18"/>
      <c r="P910" s="18"/>
      <c r="Q910" s="18"/>
      <c r="R910" s="18"/>
      <c r="S910" s="18"/>
    </row>
    <row r="911" spans="1:19" s="49" customFormat="1" ht="105" customHeight="1">
      <c r="A911" s="25">
        <v>70</v>
      </c>
      <c r="B911" s="2" t="s">
        <v>475</v>
      </c>
      <c r="C911" s="5" t="s">
        <v>171</v>
      </c>
      <c r="D911" s="41" t="s">
        <v>569</v>
      </c>
      <c r="E911" s="92" t="s">
        <v>1211</v>
      </c>
      <c r="F911" s="92" t="s">
        <v>1212</v>
      </c>
      <c r="G911" s="41">
        <v>50</v>
      </c>
      <c r="H911" s="56">
        <v>22.25</v>
      </c>
      <c r="I911" s="54"/>
      <c r="J911" s="36">
        <f>G911*H911</f>
        <v>1112.5</v>
      </c>
      <c r="K911" s="10">
        <v>25</v>
      </c>
      <c r="L911" s="54">
        <f>K911*H911</f>
        <v>556.25</v>
      </c>
      <c r="M911" s="20" t="s">
        <v>583</v>
      </c>
      <c r="N911" s="55"/>
      <c r="O911" s="55"/>
      <c r="P911" s="55"/>
      <c r="Q911" s="55"/>
      <c r="R911" s="55"/>
      <c r="S911" s="55"/>
    </row>
    <row r="912" spans="1:115" s="49" customFormat="1" ht="65.25" customHeight="1">
      <c r="A912" s="22">
        <v>71</v>
      </c>
      <c r="B912" s="24" t="s">
        <v>1213</v>
      </c>
      <c r="C912" s="1" t="s">
        <v>171</v>
      </c>
      <c r="D912" s="14"/>
      <c r="E912" s="17"/>
      <c r="F912" s="17"/>
      <c r="G912" s="14">
        <v>50</v>
      </c>
      <c r="H912" s="23"/>
      <c r="I912" s="23"/>
      <c r="J912" s="23"/>
      <c r="K912" s="23"/>
      <c r="L912" s="23"/>
      <c r="M912" s="23"/>
      <c r="N912" s="18"/>
      <c r="O912" s="18"/>
      <c r="P912" s="18"/>
      <c r="Q912" s="18"/>
      <c r="R912" s="18"/>
      <c r="S912" s="18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  <c r="CO912" s="19"/>
      <c r="CP912" s="19"/>
      <c r="CQ912" s="19"/>
      <c r="CR912" s="19"/>
      <c r="CS912" s="19"/>
      <c r="CT912" s="19"/>
      <c r="CU912" s="19"/>
      <c r="CV912" s="19"/>
      <c r="CW912" s="19"/>
      <c r="CX912" s="19"/>
      <c r="CY912" s="19"/>
      <c r="CZ912" s="19"/>
      <c r="DA912" s="19"/>
      <c r="DB912" s="19"/>
      <c r="DC912" s="19"/>
      <c r="DD912" s="19"/>
      <c r="DE912" s="19"/>
      <c r="DF912" s="19"/>
      <c r="DG912" s="19"/>
      <c r="DH912" s="19"/>
      <c r="DI912" s="19"/>
      <c r="DJ912" s="19"/>
      <c r="DK912" s="19"/>
    </row>
    <row r="913" spans="1:115" s="19" customFormat="1" ht="106.5" customHeight="1">
      <c r="A913" s="25">
        <v>71</v>
      </c>
      <c r="B913" s="2" t="s">
        <v>475</v>
      </c>
      <c r="C913" s="5" t="s">
        <v>171</v>
      </c>
      <c r="D913" s="41" t="s">
        <v>569</v>
      </c>
      <c r="E913" s="92" t="s">
        <v>1214</v>
      </c>
      <c r="F913" s="92" t="s">
        <v>1215</v>
      </c>
      <c r="G913" s="41">
        <v>50</v>
      </c>
      <c r="H913" s="56">
        <v>22.25</v>
      </c>
      <c r="I913" s="54"/>
      <c r="J913" s="36">
        <f>G913*H913</f>
        <v>1112.5</v>
      </c>
      <c r="K913" s="10">
        <v>25</v>
      </c>
      <c r="L913" s="54">
        <f>K913*H913</f>
        <v>556.25</v>
      </c>
      <c r="M913" s="20" t="s">
        <v>583</v>
      </c>
      <c r="N913" s="55"/>
      <c r="O913" s="55"/>
      <c r="P913" s="55"/>
      <c r="Q913" s="55"/>
      <c r="R913" s="55"/>
      <c r="S913" s="55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  <c r="CZ913" s="49"/>
      <c r="DA913" s="49"/>
      <c r="DB913" s="49"/>
      <c r="DC913" s="49"/>
      <c r="DD913" s="49"/>
      <c r="DE913" s="49"/>
      <c r="DF913" s="49"/>
      <c r="DG913" s="49"/>
      <c r="DH913" s="49"/>
      <c r="DI913" s="49"/>
      <c r="DJ913" s="49"/>
      <c r="DK913" s="49"/>
    </row>
    <row r="914" spans="1:19" s="49" customFormat="1" ht="41.25" customHeight="1">
      <c r="A914" s="22">
        <v>77</v>
      </c>
      <c r="B914" s="24" t="s">
        <v>1216</v>
      </c>
      <c r="C914" s="1" t="s">
        <v>173</v>
      </c>
      <c r="D914" s="14"/>
      <c r="E914" s="17"/>
      <c r="F914" s="17"/>
      <c r="G914" s="14">
        <v>20</v>
      </c>
      <c r="H914" s="23"/>
      <c r="I914" s="23"/>
      <c r="J914" s="23"/>
      <c r="K914" s="23"/>
      <c r="L914" s="23"/>
      <c r="M914" s="23"/>
      <c r="N914" s="18"/>
      <c r="O914" s="18"/>
      <c r="P914" s="18"/>
      <c r="Q914" s="18"/>
      <c r="R914" s="18"/>
      <c r="S914" s="18"/>
    </row>
    <row r="915" spans="1:115" s="49" customFormat="1" ht="48.75" customHeight="1">
      <c r="A915" s="5">
        <v>77</v>
      </c>
      <c r="B915" s="2" t="s">
        <v>425</v>
      </c>
      <c r="C915" s="5" t="s">
        <v>173</v>
      </c>
      <c r="D915" s="65" t="s">
        <v>1217</v>
      </c>
      <c r="E915" s="65" t="s">
        <v>1216</v>
      </c>
      <c r="F915" s="99">
        <v>1530002</v>
      </c>
      <c r="G915" s="57">
        <v>20</v>
      </c>
      <c r="H915" s="56">
        <v>601.98</v>
      </c>
      <c r="I915" s="5"/>
      <c r="J915" s="61">
        <f>G915*H915</f>
        <v>12039.6</v>
      </c>
      <c r="K915" s="92">
        <v>1</v>
      </c>
      <c r="L915" s="58">
        <f>H915*K915</f>
        <v>601.98</v>
      </c>
      <c r="M915" s="20" t="s">
        <v>583</v>
      </c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  <c r="AI915" s="101"/>
      <c r="AJ915" s="101"/>
      <c r="AK915" s="101"/>
      <c r="AL915" s="101"/>
      <c r="AM915" s="101"/>
      <c r="AN915" s="101"/>
      <c r="AO915" s="101"/>
      <c r="AP915" s="101"/>
      <c r="AQ915" s="101"/>
      <c r="AR915" s="101"/>
      <c r="AS915" s="101"/>
      <c r="AT915" s="101"/>
      <c r="AU915" s="101"/>
      <c r="AV915" s="101"/>
      <c r="AW915" s="101"/>
      <c r="AX915" s="101"/>
      <c r="AY915" s="101"/>
      <c r="AZ915" s="101"/>
      <c r="BA915" s="101"/>
      <c r="BB915" s="101"/>
      <c r="BC915" s="101"/>
      <c r="BD915" s="101"/>
      <c r="BE915" s="101"/>
      <c r="BF915" s="101"/>
      <c r="BG915" s="101"/>
      <c r="BH915" s="101"/>
      <c r="BI915" s="101"/>
      <c r="BJ915" s="101"/>
      <c r="BK915" s="101"/>
      <c r="BL915" s="101"/>
      <c r="BM915" s="101"/>
      <c r="BN915" s="101"/>
      <c r="BO915" s="101"/>
      <c r="BP915" s="101"/>
      <c r="BQ915" s="101"/>
      <c r="BR915" s="101"/>
      <c r="BS915" s="101"/>
      <c r="BT915" s="101"/>
      <c r="BU915" s="101"/>
      <c r="BV915" s="101"/>
      <c r="BW915" s="101"/>
      <c r="BX915" s="101"/>
      <c r="BY915" s="101"/>
      <c r="BZ915" s="101"/>
      <c r="CA915" s="101"/>
      <c r="CB915" s="101"/>
      <c r="CC915" s="101"/>
      <c r="CD915" s="101"/>
      <c r="CE915" s="101"/>
      <c r="CF915" s="101"/>
      <c r="CG915" s="101"/>
      <c r="CH915" s="101"/>
      <c r="CI915" s="101"/>
      <c r="CJ915" s="101"/>
      <c r="CK915" s="101"/>
      <c r="CL915" s="101"/>
      <c r="CM915" s="101"/>
      <c r="CN915" s="101"/>
      <c r="CO915" s="101"/>
      <c r="CP915" s="101"/>
      <c r="CQ915" s="101"/>
      <c r="CR915" s="101"/>
      <c r="CS915" s="101"/>
      <c r="CT915" s="101"/>
      <c r="CU915" s="101"/>
      <c r="CV915" s="101"/>
      <c r="CW915" s="101"/>
      <c r="CX915" s="101"/>
      <c r="CY915" s="101"/>
      <c r="CZ915" s="101"/>
      <c r="DA915" s="101"/>
      <c r="DB915" s="101"/>
      <c r="DC915" s="101"/>
      <c r="DD915" s="101"/>
      <c r="DE915" s="101"/>
      <c r="DF915" s="101"/>
      <c r="DG915" s="101"/>
      <c r="DH915" s="101"/>
      <c r="DI915" s="101"/>
      <c r="DJ915" s="101"/>
      <c r="DK915" s="101"/>
    </row>
    <row r="916" spans="1:19" s="49" customFormat="1" ht="48.75" customHeight="1">
      <c r="A916" s="25">
        <v>77</v>
      </c>
      <c r="B916" s="2" t="s">
        <v>475</v>
      </c>
      <c r="C916" s="5" t="s">
        <v>173</v>
      </c>
      <c r="D916" s="41" t="s">
        <v>578</v>
      </c>
      <c r="E916" s="10" t="s">
        <v>1218</v>
      </c>
      <c r="F916" s="152" t="s">
        <v>1219</v>
      </c>
      <c r="G916" s="41">
        <v>20</v>
      </c>
      <c r="H916" s="56">
        <v>1185</v>
      </c>
      <c r="I916" s="54"/>
      <c r="J916" s="36">
        <f>G916*H916</f>
        <v>23700</v>
      </c>
      <c r="K916" s="158">
        <v>1</v>
      </c>
      <c r="L916" s="54">
        <f>K916*H916</f>
        <v>1185</v>
      </c>
      <c r="M916" s="10" t="s">
        <v>585</v>
      </c>
      <c r="N916" s="55"/>
      <c r="O916" s="55"/>
      <c r="P916" s="55"/>
      <c r="Q916" s="55"/>
      <c r="R916" s="55"/>
      <c r="S916" s="55"/>
    </row>
    <row r="917" spans="1:19" s="49" customFormat="1" ht="48.75" customHeight="1">
      <c r="A917" s="22">
        <v>78</v>
      </c>
      <c r="B917" s="24" t="s">
        <v>1220</v>
      </c>
      <c r="C917" s="1" t="s">
        <v>173</v>
      </c>
      <c r="D917" s="14"/>
      <c r="E917" s="17"/>
      <c r="F917" s="17"/>
      <c r="G917" s="14">
        <v>40</v>
      </c>
      <c r="H917" s="23"/>
      <c r="I917" s="23"/>
      <c r="J917" s="23"/>
      <c r="K917" s="23"/>
      <c r="L917" s="23"/>
      <c r="M917" s="23"/>
      <c r="N917" s="18"/>
      <c r="O917" s="18"/>
      <c r="P917" s="18"/>
      <c r="Q917" s="18"/>
      <c r="R917" s="18"/>
      <c r="S917" s="18"/>
    </row>
    <row r="918" spans="1:19" s="49" customFormat="1" ht="50.25" customHeight="1">
      <c r="A918" s="25">
        <v>78</v>
      </c>
      <c r="B918" s="2" t="s">
        <v>475</v>
      </c>
      <c r="C918" s="5" t="s">
        <v>173</v>
      </c>
      <c r="D918" s="41" t="s">
        <v>578</v>
      </c>
      <c r="E918" s="10" t="s">
        <v>1221</v>
      </c>
      <c r="F918" s="152" t="s">
        <v>1222</v>
      </c>
      <c r="G918" s="41">
        <v>40</v>
      </c>
      <c r="H918" s="56">
        <v>180</v>
      </c>
      <c r="I918" s="54"/>
      <c r="J918" s="36">
        <f>G918*H918</f>
        <v>7200</v>
      </c>
      <c r="K918" s="158">
        <v>1</v>
      </c>
      <c r="L918" s="54">
        <f>K918*H918</f>
        <v>180</v>
      </c>
      <c r="M918" s="20" t="s">
        <v>583</v>
      </c>
      <c r="N918" s="55"/>
      <c r="O918" s="55"/>
      <c r="P918" s="55"/>
      <c r="Q918" s="55"/>
      <c r="R918" s="55"/>
      <c r="S918" s="55"/>
    </row>
    <row r="919" spans="1:19" s="49" customFormat="1" ht="59.25" customHeight="1">
      <c r="A919" s="22">
        <v>79</v>
      </c>
      <c r="B919" s="24" t="s">
        <v>1223</v>
      </c>
      <c r="C919" s="1" t="s">
        <v>171</v>
      </c>
      <c r="D919" s="14"/>
      <c r="E919" s="17"/>
      <c r="F919" s="17"/>
      <c r="G919" s="14">
        <v>20</v>
      </c>
      <c r="H919" s="23"/>
      <c r="I919" s="23"/>
      <c r="J919" s="23"/>
      <c r="K919" s="23"/>
      <c r="L919" s="23"/>
      <c r="M919" s="23"/>
      <c r="N919" s="18"/>
      <c r="O919" s="18"/>
      <c r="P919" s="18"/>
      <c r="Q919" s="18"/>
      <c r="R919" s="18"/>
      <c r="S919" s="18"/>
    </row>
    <row r="920" spans="1:19" s="49" customFormat="1" ht="140.25" customHeight="1">
      <c r="A920" s="25">
        <v>79</v>
      </c>
      <c r="B920" s="2" t="s">
        <v>235</v>
      </c>
      <c r="C920" s="5" t="s">
        <v>171</v>
      </c>
      <c r="D920" s="5" t="s">
        <v>1224</v>
      </c>
      <c r="E920" s="5" t="s">
        <v>1225</v>
      </c>
      <c r="F920" s="5">
        <v>523025</v>
      </c>
      <c r="G920" s="41">
        <v>20</v>
      </c>
      <c r="H920" s="53">
        <v>3.25</v>
      </c>
      <c r="I920" s="54"/>
      <c r="J920" s="61">
        <f>G920*H920</f>
        <v>65</v>
      </c>
      <c r="K920" s="10">
        <v>1</v>
      </c>
      <c r="L920" s="58">
        <f>H920*K920</f>
        <v>3.25</v>
      </c>
      <c r="M920" s="20" t="s">
        <v>583</v>
      </c>
      <c r="N920" s="55"/>
      <c r="O920" s="55"/>
      <c r="P920" s="55"/>
      <c r="Q920" s="55"/>
      <c r="R920" s="55"/>
      <c r="S920" s="55"/>
    </row>
    <row r="921" spans="1:19" s="49" customFormat="1" ht="79.5" customHeight="1">
      <c r="A921" s="25">
        <v>79</v>
      </c>
      <c r="B921" s="2" t="s">
        <v>475</v>
      </c>
      <c r="C921" s="5" t="s">
        <v>171</v>
      </c>
      <c r="D921" s="41" t="s">
        <v>578</v>
      </c>
      <c r="E921" s="10" t="s">
        <v>1226</v>
      </c>
      <c r="F921" s="152" t="s">
        <v>1227</v>
      </c>
      <c r="G921" s="41">
        <v>20</v>
      </c>
      <c r="H921" s="56">
        <v>167</v>
      </c>
      <c r="I921" s="54"/>
      <c r="J921" s="36">
        <f>G921*H921</f>
        <v>3340</v>
      </c>
      <c r="K921" s="158">
        <v>1</v>
      </c>
      <c r="L921" s="54">
        <f>K921*H921</f>
        <v>167</v>
      </c>
      <c r="M921" s="10" t="s">
        <v>585</v>
      </c>
      <c r="N921" s="55"/>
      <c r="O921" s="55"/>
      <c r="P921" s="55"/>
      <c r="Q921" s="55"/>
      <c r="R921" s="55"/>
      <c r="S921" s="55"/>
    </row>
    <row r="922" spans="1:19" s="49" customFormat="1" ht="43.5" customHeight="1">
      <c r="A922" s="22">
        <v>81</v>
      </c>
      <c r="B922" s="24" t="s">
        <v>1228</v>
      </c>
      <c r="C922" s="1"/>
      <c r="D922" s="14"/>
      <c r="E922" s="17"/>
      <c r="F922" s="17"/>
      <c r="G922" s="14"/>
      <c r="H922" s="23"/>
      <c r="I922" s="23"/>
      <c r="J922" s="23"/>
      <c r="K922" s="23"/>
      <c r="L922" s="23"/>
      <c r="M922" s="23"/>
      <c r="N922" s="18"/>
      <c r="O922" s="18"/>
      <c r="P922" s="18"/>
      <c r="Q922" s="18"/>
      <c r="R922" s="18"/>
      <c r="S922" s="18"/>
    </row>
    <row r="923" spans="1:115" s="49" customFormat="1" ht="31.5">
      <c r="A923" s="22">
        <v>81</v>
      </c>
      <c r="B923" s="24" t="s">
        <v>475</v>
      </c>
      <c r="C923" s="1"/>
      <c r="D923" s="14" t="s">
        <v>578</v>
      </c>
      <c r="E923" s="17"/>
      <c r="F923" s="17"/>
      <c r="G923" s="14"/>
      <c r="H923" s="60"/>
      <c r="I923" s="36"/>
      <c r="J923" s="36">
        <f>SUM(I925:I927)</f>
        <v>17820</v>
      </c>
      <c r="K923" s="23"/>
      <c r="L923" s="61"/>
      <c r="M923" s="20" t="s">
        <v>583</v>
      </c>
      <c r="N923" s="18"/>
      <c r="O923" s="18"/>
      <c r="P923" s="18"/>
      <c r="Q923" s="18"/>
      <c r="R923" s="18"/>
      <c r="S923" s="18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  <c r="DA923" s="19"/>
      <c r="DB923" s="19"/>
      <c r="DC923" s="19"/>
      <c r="DD923" s="19"/>
      <c r="DE923" s="19"/>
      <c r="DF923" s="19"/>
      <c r="DG923" s="19"/>
      <c r="DH923" s="19"/>
      <c r="DI923" s="19"/>
      <c r="DJ923" s="19"/>
      <c r="DK923" s="19"/>
    </row>
    <row r="924" spans="1:115" s="101" customFormat="1" ht="79.5" customHeight="1">
      <c r="A924" s="25">
        <v>81.1</v>
      </c>
      <c r="B924" s="2" t="s">
        <v>1229</v>
      </c>
      <c r="C924" s="5" t="s">
        <v>171</v>
      </c>
      <c r="D924" s="14"/>
      <c r="E924" s="17"/>
      <c r="F924" s="17"/>
      <c r="G924" s="14">
        <v>20</v>
      </c>
      <c r="H924" s="23"/>
      <c r="I924" s="23"/>
      <c r="J924" s="23"/>
      <c r="K924" s="23"/>
      <c r="L924" s="23"/>
      <c r="M924" s="23"/>
      <c r="N924" s="18"/>
      <c r="O924" s="18"/>
      <c r="P924" s="18"/>
      <c r="Q924" s="18"/>
      <c r="R924" s="18"/>
      <c r="S924" s="18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  <c r="CZ924" s="49"/>
      <c r="DA924" s="49"/>
      <c r="DB924" s="49"/>
      <c r="DC924" s="49"/>
      <c r="DD924" s="49"/>
      <c r="DE924" s="49"/>
      <c r="DF924" s="49"/>
      <c r="DG924" s="49"/>
      <c r="DH924" s="49"/>
      <c r="DI924" s="49"/>
      <c r="DJ924" s="49"/>
      <c r="DK924" s="49"/>
    </row>
    <row r="925" spans="1:115" s="101" customFormat="1" ht="79.5" customHeight="1">
      <c r="A925" s="25">
        <v>81.1</v>
      </c>
      <c r="B925" s="2" t="s">
        <v>475</v>
      </c>
      <c r="C925" s="5" t="s">
        <v>171</v>
      </c>
      <c r="D925" s="41" t="s">
        <v>578</v>
      </c>
      <c r="E925" s="10" t="s">
        <v>1230</v>
      </c>
      <c r="F925" s="152" t="s">
        <v>1231</v>
      </c>
      <c r="G925" s="41">
        <v>20</v>
      </c>
      <c r="H925" s="56">
        <v>387</v>
      </c>
      <c r="I925" s="54">
        <f>G925*H925</f>
        <v>7740</v>
      </c>
      <c r="J925" s="36"/>
      <c r="K925" s="158">
        <v>1</v>
      </c>
      <c r="L925" s="54">
        <f>K925*H925</f>
        <v>387</v>
      </c>
      <c r="M925" s="10"/>
      <c r="N925" s="55"/>
      <c r="O925" s="55"/>
      <c r="P925" s="55"/>
      <c r="Q925" s="55"/>
      <c r="R925" s="55"/>
      <c r="S925" s="55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  <c r="CZ925" s="49"/>
      <c r="DA925" s="49"/>
      <c r="DB925" s="49"/>
      <c r="DC925" s="49"/>
      <c r="DD925" s="49"/>
      <c r="DE925" s="49"/>
      <c r="DF925" s="49"/>
      <c r="DG925" s="49"/>
      <c r="DH925" s="49"/>
      <c r="DI925" s="49"/>
      <c r="DJ925" s="49"/>
      <c r="DK925" s="49"/>
    </row>
    <row r="926" spans="1:115" s="101" customFormat="1" ht="15.75">
      <c r="A926" s="25">
        <v>81.2</v>
      </c>
      <c r="B926" s="2" t="s">
        <v>1232</v>
      </c>
      <c r="C926" s="5" t="s">
        <v>171</v>
      </c>
      <c r="D926" s="14"/>
      <c r="E926" s="17"/>
      <c r="F926" s="17"/>
      <c r="G926" s="14">
        <v>30</v>
      </c>
      <c r="H926" s="23"/>
      <c r="I926" s="23"/>
      <c r="J926" s="23"/>
      <c r="K926" s="23"/>
      <c r="L926" s="23"/>
      <c r="M926" s="23"/>
      <c r="N926" s="18"/>
      <c r="O926" s="18"/>
      <c r="P926" s="18"/>
      <c r="Q926" s="18"/>
      <c r="R926" s="18"/>
      <c r="S926" s="18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19"/>
      <c r="CQ926" s="19"/>
      <c r="CR926" s="19"/>
      <c r="CS926" s="19"/>
      <c r="CT926" s="19"/>
      <c r="CU926" s="19"/>
      <c r="CV926" s="19"/>
      <c r="CW926" s="19"/>
      <c r="CX926" s="19"/>
      <c r="CY926" s="19"/>
      <c r="CZ926" s="19"/>
      <c r="DA926" s="19"/>
      <c r="DB926" s="19"/>
      <c r="DC926" s="19"/>
      <c r="DD926" s="19"/>
      <c r="DE926" s="19"/>
      <c r="DF926" s="19"/>
      <c r="DG926" s="19"/>
      <c r="DH926" s="19"/>
      <c r="DI926" s="19"/>
      <c r="DJ926" s="19"/>
      <c r="DK926" s="19"/>
    </row>
    <row r="927" spans="1:115" s="101" customFormat="1" ht="78.75">
      <c r="A927" s="25">
        <v>81.2</v>
      </c>
      <c r="B927" s="2" t="s">
        <v>475</v>
      </c>
      <c r="C927" s="5" t="s">
        <v>171</v>
      </c>
      <c r="D927" s="41" t="s">
        <v>578</v>
      </c>
      <c r="E927" s="10" t="s">
        <v>1233</v>
      </c>
      <c r="F927" s="152" t="s">
        <v>1234</v>
      </c>
      <c r="G927" s="41">
        <v>30</v>
      </c>
      <c r="H927" s="56">
        <v>336</v>
      </c>
      <c r="I927" s="54">
        <f>G927*H927</f>
        <v>10080</v>
      </c>
      <c r="J927" s="36"/>
      <c r="K927" s="158">
        <v>1</v>
      </c>
      <c r="L927" s="54">
        <f>K927*H927</f>
        <v>336</v>
      </c>
      <c r="M927" s="10"/>
      <c r="N927" s="55"/>
      <c r="O927" s="55"/>
      <c r="P927" s="55"/>
      <c r="Q927" s="55"/>
      <c r="R927" s="55"/>
      <c r="S927" s="55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  <c r="CZ927" s="49"/>
      <c r="DA927" s="49"/>
      <c r="DB927" s="49"/>
      <c r="DC927" s="49"/>
      <c r="DD927" s="49"/>
      <c r="DE927" s="49"/>
      <c r="DF927" s="49"/>
      <c r="DG927" s="49"/>
      <c r="DH927" s="49"/>
      <c r="DI927" s="49"/>
      <c r="DJ927" s="49"/>
      <c r="DK927" s="49"/>
    </row>
    <row r="928" spans="1:115" s="49" customFormat="1" ht="48.75" customHeight="1">
      <c r="A928" s="22">
        <v>83</v>
      </c>
      <c r="B928" s="24" t="s">
        <v>1235</v>
      </c>
      <c r="C928" s="1" t="s">
        <v>171</v>
      </c>
      <c r="D928" s="14"/>
      <c r="E928" s="17"/>
      <c r="F928" s="17"/>
      <c r="G928" s="14">
        <v>40</v>
      </c>
      <c r="H928" s="23"/>
      <c r="I928" s="23"/>
      <c r="J928" s="23"/>
      <c r="K928" s="23"/>
      <c r="L928" s="23"/>
      <c r="M928" s="23"/>
      <c r="N928" s="18"/>
      <c r="O928" s="18"/>
      <c r="P928" s="18"/>
      <c r="Q928" s="18"/>
      <c r="R928" s="18"/>
      <c r="S928" s="18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19"/>
      <c r="CQ928" s="19"/>
      <c r="CR928" s="19"/>
      <c r="CS928" s="19"/>
      <c r="CT928" s="19"/>
      <c r="CU928" s="19"/>
      <c r="CV928" s="19"/>
      <c r="CW928" s="19"/>
      <c r="CX928" s="19"/>
      <c r="CY928" s="19"/>
      <c r="CZ928" s="19"/>
      <c r="DA928" s="19"/>
      <c r="DB928" s="19"/>
      <c r="DC928" s="19"/>
      <c r="DD928" s="19"/>
      <c r="DE928" s="19"/>
      <c r="DF928" s="19"/>
      <c r="DG928" s="19"/>
      <c r="DH928" s="19"/>
      <c r="DI928" s="19"/>
      <c r="DJ928" s="19"/>
      <c r="DK928" s="19"/>
    </row>
    <row r="929" spans="1:19" s="49" customFormat="1" ht="48.75" customHeight="1">
      <c r="A929" s="25">
        <v>83</v>
      </c>
      <c r="B929" s="2" t="s">
        <v>475</v>
      </c>
      <c r="C929" s="5" t="s">
        <v>171</v>
      </c>
      <c r="D929" s="41" t="s">
        <v>578</v>
      </c>
      <c r="E929" s="10" t="s">
        <v>1236</v>
      </c>
      <c r="F929" s="152" t="s">
        <v>1237</v>
      </c>
      <c r="G929" s="41">
        <v>40</v>
      </c>
      <c r="H929" s="56">
        <v>189</v>
      </c>
      <c r="I929" s="54"/>
      <c r="J929" s="36">
        <f>G929*H929</f>
        <v>7560</v>
      </c>
      <c r="K929" s="158">
        <v>1</v>
      </c>
      <c r="L929" s="54">
        <f>K929*H929</f>
        <v>189</v>
      </c>
      <c r="M929" s="20" t="s">
        <v>583</v>
      </c>
      <c r="N929" s="55"/>
      <c r="O929" s="55"/>
      <c r="P929" s="55"/>
      <c r="Q929" s="55"/>
      <c r="R929" s="55"/>
      <c r="S929" s="55"/>
    </row>
    <row r="930" spans="1:115" s="49" customFormat="1" ht="48.75" customHeight="1">
      <c r="A930" s="22">
        <v>84</v>
      </c>
      <c r="B930" s="24" t="s">
        <v>1238</v>
      </c>
      <c r="C930" s="1" t="s">
        <v>171</v>
      </c>
      <c r="D930" s="14"/>
      <c r="E930" s="17"/>
      <c r="F930" s="17"/>
      <c r="G930" s="14">
        <v>20</v>
      </c>
      <c r="H930" s="23"/>
      <c r="I930" s="23"/>
      <c r="J930" s="23"/>
      <c r="K930" s="23"/>
      <c r="L930" s="23"/>
      <c r="M930" s="23"/>
      <c r="N930" s="18"/>
      <c r="O930" s="18"/>
      <c r="P930" s="18"/>
      <c r="Q930" s="18"/>
      <c r="R930" s="18"/>
      <c r="S930" s="18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  <c r="DG930" s="19"/>
      <c r="DH930" s="19"/>
      <c r="DI930" s="19"/>
      <c r="DJ930" s="19"/>
      <c r="DK930" s="19"/>
    </row>
    <row r="931" spans="1:115" s="49" customFormat="1" ht="231.75" customHeight="1">
      <c r="A931" s="5">
        <v>84</v>
      </c>
      <c r="B931" s="2" t="s">
        <v>425</v>
      </c>
      <c r="C931" s="5" t="s">
        <v>171</v>
      </c>
      <c r="D931" s="159" t="s">
        <v>1239</v>
      </c>
      <c r="E931" s="2" t="s">
        <v>1240</v>
      </c>
      <c r="F931" s="9" t="s">
        <v>1241</v>
      </c>
      <c r="G931" s="57">
        <v>20</v>
      </c>
      <c r="H931" s="56">
        <v>1640.73</v>
      </c>
      <c r="I931" s="5"/>
      <c r="J931" s="61">
        <f>G931*H931</f>
        <v>32814.6</v>
      </c>
      <c r="K931" s="92">
        <v>1</v>
      </c>
      <c r="L931" s="58">
        <f>H931*K931</f>
        <v>1640.73</v>
      </c>
      <c r="M931" s="20" t="s">
        <v>583</v>
      </c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  <c r="AI931" s="101"/>
      <c r="AJ931" s="101"/>
      <c r="AK931" s="101"/>
      <c r="AL931" s="101"/>
      <c r="AM931" s="101"/>
      <c r="AN931" s="101"/>
      <c r="AO931" s="101"/>
      <c r="AP931" s="101"/>
      <c r="AQ931" s="101"/>
      <c r="AR931" s="101"/>
      <c r="AS931" s="101"/>
      <c r="AT931" s="101"/>
      <c r="AU931" s="101"/>
      <c r="AV931" s="101"/>
      <c r="AW931" s="101"/>
      <c r="AX931" s="101"/>
      <c r="AY931" s="101"/>
      <c r="AZ931" s="101"/>
      <c r="BA931" s="101"/>
      <c r="BB931" s="101"/>
      <c r="BC931" s="101"/>
      <c r="BD931" s="101"/>
      <c r="BE931" s="101"/>
      <c r="BF931" s="101"/>
      <c r="BG931" s="101"/>
      <c r="BH931" s="101"/>
      <c r="BI931" s="101"/>
      <c r="BJ931" s="101"/>
      <c r="BK931" s="101"/>
      <c r="BL931" s="101"/>
      <c r="BM931" s="101"/>
      <c r="BN931" s="101"/>
      <c r="BO931" s="101"/>
      <c r="BP931" s="101"/>
      <c r="BQ931" s="101"/>
      <c r="BR931" s="101"/>
      <c r="BS931" s="101"/>
      <c r="BT931" s="101"/>
      <c r="BU931" s="101"/>
      <c r="BV931" s="101"/>
      <c r="BW931" s="101"/>
      <c r="BX931" s="101"/>
      <c r="BY931" s="101"/>
      <c r="BZ931" s="101"/>
      <c r="CA931" s="101"/>
      <c r="CB931" s="101"/>
      <c r="CC931" s="101"/>
      <c r="CD931" s="101"/>
      <c r="CE931" s="101"/>
      <c r="CF931" s="101"/>
      <c r="CG931" s="101"/>
      <c r="CH931" s="101"/>
      <c r="CI931" s="101"/>
      <c r="CJ931" s="101"/>
      <c r="CK931" s="101"/>
      <c r="CL931" s="101"/>
      <c r="CM931" s="101"/>
      <c r="CN931" s="101"/>
      <c r="CO931" s="101"/>
      <c r="CP931" s="101"/>
      <c r="CQ931" s="101"/>
      <c r="CR931" s="101"/>
      <c r="CS931" s="101"/>
      <c r="CT931" s="101"/>
      <c r="CU931" s="101"/>
      <c r="CV931" s="101"/>
      <c r="CW931" s="101"/>
      <c r="CX931" s="101"/>
      <c r="CY931" s="101"/>
      <c r="CZ931" s="101"/>
      <c r="DA931" s="101"/>
      <c r="DB931" s="101"/>
      <c r="DC931" s="101"/>
      <c r="DD931" s="101"/>
      <c r="DE931" s="101"/>
      <c r="DF931" s="101"/>
      <c r="DG931" s="101"/>
      <c r="DH931" s="101"/>
      <c r="DI931" s="101"/>
      <c r="DJ931" s="101"/>
      <c r="DK931" s="101"/>
    </row>
    <row r="932" spans="1:19" s="49" customFormat="1" ht="41.25" customHeight="1">
      <c r="A932" s="22">
        <v>86</v>
      </c>
      <c r="B932" s="24" t="s">
        <v>1242</v>
      </c>
      <c r="C932" s="1" t="s">
        <v>171</v>
      </c>
      <c r="D932" s="14"/>
      <c r="E932" s="17"/>
      <c r="F932" s="17"/>
      <c r="G932" s="14">
        <v>7</v>
      </c>
      <c r="H932" s="23"/>
      <c r="I932" s="23"/>
      <c r="J932" s="23"/>
      <c r="K932" s="23"/>
      <c r="L932" s="23"/>
      <c r="M932" s="23"/>
      <c r="N932" s="18"/>
      <c r="O932" s="18"/>
      <c r="P932" s="18"/>
      <c r="Q932" s="18"/>
      <c r="R932" s="18"/>
      <c r="S932" s="18"/>
    </row>
    <row r="933" spans="1:19" s="49" customFormat="1" ht="94.5">
      <c r="A933" s="25">
        <v>86</v>
      </c>
      <c r="B933" s="2" t="s">
        <v>475</v>
      </c>
      <c r="C933" s="5" t="s">
        <v>171</v>
      </c>
      <c r="D933" s="41" t="s">
        <v>578</v>
      </c>
      <c r="E933" s="10" t="s">
        <v>1243</v>
      </c>
      <c r="F933" s="10" t="s">
        <v>1244</v>
      </c>
      <c r="G933" s="41">
        <v>7</v>
      </c>
      <c r="H933" s="56">
        <v>895</v>
      </c>
      <c r="I933" s="54"/>
      <c r="J933" s="36">
        <f>G933*H933</f>
        <v>6265</v>
      </c>
      <c r="K933" s="158">
        <v>1</v>
      </c>
      <c r="L933" s="54">
        <f>K933*H933</f>
        <v>895</v>
      </c>
      <c r="M933" s="20" t="s">
        <v>583</v>
      </c>
      <c r="N933" s="55"/>
      <c r="O933" s="55"/>
      <c r="P933" s="55"/>
      <c r="Q933" s="55"/>
      <c r="R933" s="55"/>
      <c r="S933" s="55"/>
    </row>
    <row r="934" spans="1:115" s="138" customFormat="1" ht="31.5">
      <c r="A934" s="22">
        <v>87</v>
      </c>
      <c r="B934" s="24" t="s">
        <v>1245</v>
      </c>
      <c r="C934" s="1" t="s">
        <v>173</v>
      </c>
      <c r="D934" s="14"/>
      <c r="E934" s="17"/>
      <c r="F934" s="17"/>
      <c r="G934" s="14">
        <v>90</v>
      </c>
      <c r="H934" s="23"/>
      <c r="I934" s="23"/>
      <c r="J934" s="23"/>
      <c r="K934" s="23"/>
      <c r="L934" s="23"/>
      <c r="M934" s="23"/>
      <c r="N934" s="18"/>
      <c r="O934" s="18"/>
      <c r="P934" s="18"/>
      <c r="Q934" s="18"/>
      <c r="R934" s="18"/>
      <c r="S934" s="18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  <c r="CZ934" s="49"/>
      <c r="DA934" s="49"/>
      <c r="DB934" s="49"/>
      <c r="DC934" s="49"/>
      <c r="DD934" s="49"/>
      <c r="DE934" s="49"/>
      <c r="DF934" s="49"/>
      <c r="DG934" s="49"/>
      <c r="DH934" s="49"/>
      <c r="DI934" s="49"/>
      <c r="DJ934" s="49"/>
      <c r="DK934" s="49"/>
    </row>
    <row r="935" spans="1:115" s="138" customFormat="1" ht="173.25">
      <c r="A935" s="5">
        <v>87</v>
      </c>
      <c r="B935" s="2" t="s">
        <v>425</v>
      </c>
      <c r="C935" s="5" t="s">
        <v>173</v>
      </c>
      <c r="D935" s="65" t="s">
        <v>1217</v>
      </c>
      <c r="E935" s="2" t="s">
        <v>1246</v>
      </c>
      <c r="F935" s="99">
        <v>1042100</v>
      </c>
      <c r="G935" s="57">
        <v>90</v>
      </c>
      <c r="H935" s="56">
        <v>346.27</v>
      </c>
      <c r="I935" s="5"/>
      <c r="J935" s="61">
        <f>G935*H935</f>
        <v>31164.3</v>
      </c>
      <c r="K935" s="92">
        <v>1</v>
      </c>
      <c r="L935" s="58">
        <f>H935*K935</f>
        <v>346.27</v>
      </c>
      <c r="M935" s="20" t="s">
        <v>583</v>
      </c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  <c r="AI935" s="101"/>
      <c r="AJ935" s="101"/>
      <c r="AK935" s="101"/>
      <c r="AL935" s="101"/>
      <c r="AM935" s="101"/>
      <c r="AN935" s="101"/>
      <c r="AO935" s="101"/>
      <c r="AP935" s="101"/>
      <c r="AQ935" s="101"/>
      <c r="AR935" s="101"/>
      <c r="AS935" s="101"/>
      <c r="AT935" s="101"/>
      <c r="AU935" s="101"/>
      <c r="AV935" s="101"/>
      <c r="AW935" s="101"/>
      <c r="AX935" s="101"/>
      <c r="AY935" s="101"/>
      <c r="AZ935" s="101"/>
      <c r="BA935" s="101"/>
      <c r="BB935" s="101"/>
      <c r="BC935" s="101"/>
      <c r="BD935" s="101"/>
      <c r="BE935" s="101"/>
      <c r="BF935" s="101"/>
      <c r="BG935" s="101"/>
      <c r="BH935" s="101"/>
      <c r="BI935" s="101"/>
      <c r="BJ935" s="101"/>
      <c r="BK935" s="101"/>
      <c r="BL935" s="101"/>
      <c r="BM935" s="101"/>
      <c r="BN935" s="101"/>
      <c r="BO935" s="101"/>
      <c r="BP935" s="101"/>
      <c r="BQ935" s="101"/>
      <c r="BR935" s="101"/>
      <c r="BS935" s="101"/>
      <c r="BT935" s="101"/>
      <c r="BU935" s="101"/>
      <c r="BV935" s="101"/>
      <c r="BW935" s="101"/>
      <c r="BX935" s="101"/>
      <c r="BY935" s="101"/>
      <c r="BZ935" s="101"/>
      <c r="CA935" s="101"/>
      <c r="CB935" s="101"/>
      <c r="CC935" s="101"/>
      <c r="CD935" s="101"/>
      <c r="CE935" s="101"/>
      <c r="CF935" s="101"/>
      <c r="CG935" s="101"/>
      <c r="CH935" s="101"/>
      <c r="CI935" s="101"/>
      <c r="CJ935" s="101"/>
      <c r="CK935" s="101"/>
      <c r="CL935" s="101"/>
      <c r="CM935" s="101"/>
      <c r="CN935" s="101"/>
      <c r="CO935" s="101"/>
      <c r="CP935" s="101"/>
      <c r="CQ935" s="101"/>
      <c r="CR935" s="101"/>
      <c r="CS935" s="101"/>
      <c r="CT935" s="101"/>
      <c r="CU935" s="101"/>
      <c r="CV935" s="101"/>
      <c r="CW935" s="101"/>
      <c r="CX935" s="101"/>
      <c r="CY935" s="101"/>
      <c r="CZ935" s="101"/>
      <c r="DA935" s="101"/>
      <c r="DB935" s="101"/>
      <c r="DC935" s="101"/>
      <c r="DD935" s="101"/>
      <c r="DE935" s="101"/>
      <c r="DF935" s="101"/>
      <c r="DG935" s="101"/>
      <c r="DH935" s="101"/>
      <c r="DI935" s="101"/>
      <c r="DJ935" s="101"/>
      <c r="DK935" s="101"/>
    </row>
    <row r="936" spans="1:115" s="146" customFormat="1" ht="94.5">
      <c r="A936" s="25">
        <v>87</v>
      </c>
      <c r="B936" s="2" t="s">
        <v>475</v>
      </c>
      <c r="C936" s="5" t="s">
        <v>173</v>
      </c>
      <c r="D936" s="41" t="s">
        <v>578</v>
      </c>
      <c r="E936" s="10" t="s">
        <v>1247</v>
      </c>
      <c r="F936" s="10" t="s">
        <v>1248</v>
      </c>
      <c r="G936" s="41">
        <v>90</v>
      </c>
      <c r="H936" s="56">
        <v>461</v>
      </c>
      <c r="I936" s="54"/>
      <c r="J936" s="36">
        <f>G936*H936</f>
        <v>41490</v>
      </c>
      <c r="K936" s="158">
        <v>1</v>
      </c>
      <c r="L936" s="54">
        <f>K936*H936</f>
        <v>461</v>
      </c>
      <c r="M936" s="10" t="s">
        <v>585</v>
      </c>
      <c r="N936" s="55"/>
      <c r="O936" s="55"/>
      <c r="P936" s="55"/>
      <c r="Q936" s="55"/>
      <c r="R936" s="55"/>
      <c r="S936" s="55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  <c r="CZ936" s="49"/>
      <c r="DA936" s="49"/>
      <c r="DB936" s="49"/>
      <c r="DC936" s="49"/>
      <c r="DD936" s="49"/>
      <c r="DE936" s="49"/>
      <c r="DF936" s="49"/>
      <c r="DG936" s="49"/>
      <c r="DH936" s="49"/>
      <c r="DI936" s="49"/>
      <c r="DJ936" s="49"/>
      <c r="DK936" s="49"/>
    </row>
    <row r="937" spans="1:115" s="148" customFormat="1" ht="15.75">
      <c r="A937" s="22">
        <v>88</v>
      </c>
      <c r="B937" s="24" t="s">
        <v>1249</v>
      </c>
      <c r="C937" s="1" t="s">
        <v>173</v>
      </c>
      <c r="D937" s="14"/>
      <c r="E937" s="17"/>
      <c r="F937" s="17"/>
      <c r="G937" s="14">
        <v>60</v>
      </c>
      <c r="H937" s="23"/>
      <c r="I937" s="23"/>
      <c r="J937" s="23"/>
      <c r="K937" s="23"/>
      <c r="L937" s="23"/>
      <c r="M937" s="23"/>
      <c r="N937" s="18"/>
      <c r="O937" s="18"/>
      <c r="P937" s="18"/>
      <c r="Q937" s="18"/>
      <c r="R937" s="18"/>
      <c r="S937" s="18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  <c r="CZ937" s="49"/>
      <c r="DA937" s="49"/>
      <c r="DB937" s="49"/>
      <c r="DC937" s="49"/>
      <c r="DD937" s="49"/>
      <c r="DE937" s="49"/>
      <c r="DF937" s="49"/>
      <c r="DG937" s="49"/>
      <c r="DH937" s="49"/>
      <c r="DI937" s="49"/>
      <c r="DJ937" s="49"/>
      <c r="DK937" s="49"/>
    </row>
    <row r="938" spans="1:115" s="148" customFormat="1" ht="78.75">
      <c r="A938" s="25">
        <v>88</v>
      </c>
      <c r="B938" s="2" t="s">
        <v>475</v>
      </c>
      <c r="C938" s="5" t="s">
        <v>173</v>
      </c>
      <c r="D938" s="41" t="s">
        <v>578</v>
      </c>
      <c r="E938" s="10" t="s">
        <v>1250</v>
      </c>
      <c r="F938" s="152" t="s">
        <v>1251</v>
      </c>
      <c r="G938" s="41">
        <v>60</v>
      </c>
      <c r="H938" s="56">
        <v>329</v>
      </c>
      <c r="I938" s="58"/>
      <c r="J938" s="36">
        <f>G938*H938</f>
        <v>19740</v>
      </c>
      <c r="K938" s="158">
        <v>1</v>
      </c>
      <c r="L938" s="54">
        <f>K938*H938</f>
        <v>329</v>
      </c>
      <c r="M938" s="20" t="s">
        <v>583</v>
      </c>
      <c r="N938" s="55"/>
      <c r="O938" s="55"/>
      <c r="P938" s="55"/>
      <c r="Q938" s="55"/>
      <c r="R938" s="55"/>
      <c r="S938" s="55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  <c r="CZ938" s="49"/>
      <c r="DA938" s="49"/>
      <c r="DB938" s="49"/>
      <c r="DC938" s="49"/>
      <c r="DD938" s="49"/>
      <c r="DE938" s="49"/>
      <c r="DF938" s="49"/>
      <c r="DG938" s="49"/>
      <c r="DH938" s="49"/>
      <c r="DI938" s="49"/>
      <c r="DJ938" s="49"/>
      <c r="DK938" s="49"/>
    </row>
    <row r="939" spans="1:115" s="148" customFormat="1" ht="15.75">
      <c r="A939" s="22">
        <v>89</v>
      </c>
      <c r="B939" s="24" t="s">
        <v>1252</v>
      </c>
      <c r="C939" s="1"/>
      <c r="D939" s="14"/>
      <c r="E939" s="17"/>
      <c r="F939" s="17"/>
      <c r="G939" s="14"/>
      <c r="H939" s="23"/>
      <c r="I939" s="23"/>
      <c r="J939" s="23"/>
      <c r="K939" s="23"/>
      <c r="L939" s="23"/>
      <c r="M939" s="23"/>
      <c r="N939" s="18"/>
      <c r="O939" s="18"/>
      <c r="P939" s="18"/>
      <c r="Q939" s="18"/>
      <c r="R939" s="18"/>
      <c r="S939" s="18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  <c r="CZ939" s="49"/>
      <c r="DA939" s="49"/>
      <c r="DB939" s="49"/>
      <c r="DC939" s="49"/>
      <c r="DD939" s="49"/>
      <c r="DE939" s="49"/>
      <c r="DF939" s="49"/>
      <c r="DG939" s="49"/>
      <c r="DH939" s="49"/>
      <c r="DI939" s="49"/>
      <c r="DJ939" s="49"/>
      <c r="DK939" s="49"/>
    </row>
    <row r="940" spans="1:115" s="148" customFormat="1" ht="31.5">
      <c r="A940" s="22">
        <v>89</v>
      </c>
      <c r="B940" s="24" t="s">
        <v>475</v>
      </c>
      <c r="C940" s="1"/>
      <c r="D940" s="14" t="s">
        <v>578</v>
      </c>
      <c r="E940" s="17"/>
      <c r="F940" s="17"/>
      <c r="G940" s="14"/>
      <c r="H940" s="60"/>
      <c r="I940" s="36"/>
      <c r="J940" s="36">
        <f>SUM(I942:I946)</f>
        <v>3523.5</v>
      </c>
      <c r="K940" s="160"/>
      <c r="L940" s="54"/>
      <c r="M940" s="20" t="s">
        <v>583</v>
      </c>
      <c r="N940" s="18"/>
      <c r="O940" s="18"/>
      <c r="P940" s="18"/>
      <c r="Q940" s="18"/>
      <c r="R940" s="18"/>
      <c r="S940" s="18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  <c r="DA940" s="19"/>
      <c r="DB940" s="19"/>
      <c r="DC940" s="19"/>
      <c r="DD940" s="19"/>
      <c r="DE940" s="19"/>
      <c r="DF940" s="19"/>
      <c r="DG940" s="19"/>
      <c r="DH940" s="19"/>
      <c r="DI940" s="19"/>
      <c r="DJ940" s="19"/>
      <c r="DK940" s="19"/>
    </row>
    <row r="941" spans="1:115" s="148" customFormat="1" ht="15.75">
      <c r="A941" s="25">
        <v>89.1</v>
      </c>
      <c r="B941" s="2" t="s">
        <v>1253</v>
      </c>
      <c r="C941" s="5" t="s">
        <v>171</v>
      </c>
      <c r="D941" s="14"/>
      <c r="E941" s="17"/>
      <c r="F941" s="17"/>
      <c r="G941" s="14">
        <v>15</v>
      </c>
      <c r="H941" s="23"/>
      <c r="I941" s="23"/>
      <c r="J941" s="23"/>
      <c r="K941" s="23"/>
      <c r="L941" s="23"/>
      <c r="M941" s="23"/>
      <c r="N941" s="18"/>
      <c r="O941" s="18"/>
      <c r="P941" s="18"/>
      <c r="Q941" s="18"/>
      <c r="R941" s="18"/>
      <c r="S941" s="18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19"/>
      <c r="CQ941" s="19"/>
      <c r="CR941" s="19"/>
      <c r="CS941" s="19"/>
      <c r="CT941" s="19"/>
      <c r="CU941" s="19"/>
      <c r="CV941" s="19"/>
      <c r="CW941" s="19"/>
      <c r="CX941" s="19"/>
      <c r="CY941" s="19"/>
      <c r="CZ941" s="19"/>
      <c r="DA941" s="19"/>
      <c r="DB941" s="19"/>
      <c r="DC941" s="19"/>
      <c r="DD941" s="19"/>
      <c r="DE941" s="19"/>
      <c r="DF941" s="19"/>
      <c r="DG941" s="19"/>
      <c r="DH941" s="19"/>
      <c r="DI941" s="19"/>
      <c r="DJ941" s="19"/>
      <c r="DK941" s="19"/>
    </row>
    <row r="942" spans="1:115" s="148" customFormat="1" ht="31.5">
      <c r="A942" s="25">
        <v>89.1</v>
      </c>
      <c r="B942" s="2" t="s">
        <v>475</v>
      </c>
      <c r="C942" s="5" t="s">
        <v>171</v>
      </c>
      <c r="D942" s="41" t="s">
        <v>578</v>
      </c>
      <c r="E942" s="10" t="s">
        <v>1254</v>
      </c>
      <c r="F942" s="152" t="s">
        <v>1255</v>
      </c>
      <c r="G942" s="41">
        <v>15</v>
      </c>
      <c r="H942" s="56">
        <v>78.3</v>
      </c>
      <c r="I942" s="54">
        <f>G942*H942</f>
        <v>1174.5</v>
      </c>
      <c r="J942" s="36"/>
      <c r="K942" s="158">
        <v>1</v>
      </c>
      <c r="L942" s="54">
        <f>K942*H942</f>
        <v>78.3</v>
      </c>
      <c r="M942" s="10"/>
      <c r="N942" s="55"/>
      <c r="O942" s="55"/>
      <c r="P942" s="55"/>
      <c r="Q942" s="55"/>
      <c r="R942" s="55"/>
      <c r="S942" s="55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  <c r="CZ942" s="49"/>
      <c r="DA942" s="49"/>
      <c r="DB942" s="49"/>
      <c r="DC942" s="49"/>
      <c r="DD942" s="49"/>
      <c r="DE942" s="49"/>
      <c r="DF942" s="49"/>
      <c r="DG942" s="49"/>
      <c r="DH942" s="49"/>
      <c r="DI942" s="49"/>
      <c r="DJ942" s="49"/>
      <c r="DK942" s="49"/>
    </row>
    <row r="943" spans="1:115" s="148" customFormat="1" ht="15.75">
      <c r="A943" s="25">
        <v>89.2</v>
      </c>
      <c r="B943" s="2" t="s">
        <v>1256</v>
      </c>
      <c r="C943" s="5" t="s">
        <v>171</v>
      </c>
      <c r="D943" s="14"/>
      <c r="E943" s="17"/>
      <c r="F943" s="17"/>
      <c r="G943" s="14">
        <v>15</v>
      </c>
      <c r="H943" s="23"/>
      <c r="I943" s="23"/>
      <c r="J943" s="23"/>
      <c r="K943" s="23"/>
      <c r="L943" s="23"/>
      <c r="M943" s="23"/>
      <c r="N943" s="18"/>
      <c r="O943" s="18"/>
      <c r="P943" s="18"/>
      <c r="Q943" s="18"/>
      <c r="R943" s="18"/>
      <c r="S943" s="18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  <c r="CZ943" s="49"/>
      <c r="DA943" s="49"/>
      <c r="DB943" s="49"/>
      <c r="DC943" s="49"/>
      <c r="DD943" s="49"/>
      <c r="DE943" s="49"/>
      <c r="DF943" s="49"/>
      <c r="DG943" s="49"/>
      <c r="DH943" s="49"/>
      <c r="DI943" s="49"/>
      <c r="DJ943" s="49"/>
      <c r="DK943" s="49"/>
    </row>
    <row r="944" spans="1:115" s="146" customFormat="1" ht="31.5">
      <c r="A944" s="25">
        <v>89.2</v>
      </c>
      <c r="B944" s="2" t="s">
        <v>475</v>
      </c>
      <c r="C944" s="5" t="s">
        <v>171</v>
      </c>
      <c r="D944" s="41" t="s">
        <v>578</v>
      </c>
      <c r="E944" s="10" t="s">
        <v>1257</v>
      </c>
      <c r="F944" s="152" t="s">
        <v>1258</v>
      </c>
      <c r="G944" s="41">
        <v>15</v>
      </c>
      <c r="H944" s="56">
        <v>78.3</v>
      </c>
      <c r="I944" s="54">
        <f>G944*H944</f>
        <v>1174.5</v>
      </c>
      <c r="J944" s="36"/>
      <c r="K944" s="158">
        <v>1</v>
      </c>
      <c r="L944" s="54">
        <f>K944*H944</f>
        <v>78.3</v>
      </c>
      <c r="M944" s="10"/>
      <c r="N944" s="55"/>
      <c r="O944" s="55"/>
      <c r="P944" s="55"/>
      <c r="Q944" s="55"/>
      <c r="R944" s="55"/>
      <c r="S944" s="55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  <c r="CZ944" s="49"/>
      <c r="DA944" s="49"/>
      <c r="DB944" s="49"/>
      <c r="DC944" s="49"/>
      <c r="DD944" s="49"/>
      <c r="DE944" s="49"/>
      <c r="DF944" s="49"/>
      <c r="DG944" s="49"/>
      <c r="DH944" s="49"/>
      <c r="DI944" s="49"/>
      <c r="DJ944" s="49"/>
      <c r="DK944" s="49"/>
    </row>
    <row r="945" spans="1:115" s="148" customFormat="1" ht="15.75">
      <c r="A945" s="25">
        <v>89.3</v>
      </c>
      <c r="B945" s="2" t="s">
        <v>1259</v>
      </c>
      <c r="C945" s="5" t="s">
        <v>171</v>
      </c>
      <c r="D945" s="14"/>
      <c r="E945" s="17"/>
      <c r="F945" s="17"/>
      <c r="G945" s="14">
        <v>15</v>
      </c>
      <c r="H945" s="23"/>
      <c r="I945" s="23"/>
      <c r="J945" s="23"/>
      <c r="K945" s="23"/>
      <c r="L945" s="23"/>
      <c r="M945" s="23"/>
      <c r="N945" s="18"/>
      <c r="O945" s="18"/>
      <c r="P945" s="18"/>
      <c r="Q945" s="18"/>
      <c r="R945" s="18"/>
      <c r="S945" s="18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  <c r="CZ945" s="49"/>
      <c r="DA945" s="49"/>
      <c r="DB945" s="49"/>
      <c r="DC945" s="49"/>
      <c r="DD945" s="49"/>
      <c r="DE945" s="49"/>
      <c r="DF945" s="49"/>
      <c r="DG945" s="49"/>
      <c r="DH945" s="49"/>
      <c r="DI945" s="49"/>
      <c r="DJ945" s="49"/>
      <c r="DK945" s="49"/>
    </row>
    <row r="946" spans="1:115" s="148" customFormat="1" ht="31.5">
      <c r="A946" s="25">
        <v>89.3</v>
      </c>
      <c r="B946" s="2" t="s">
        <v>475</v>
      </c>
      <c r="C946" s="5" t="s">
        <v>171</v>
      </c>
      <c r="D946" s="41" t="s">
        <v>578</v>
      </c>
      <c r="E946" s="10" t="s">
        <v>1260</v>
      </c>
      <c r="F946" s="152" t="s">
        <v>1261</v>
      </c>
      <c r="G946" s="41">
        <v>15</v>
      </c>
      <c r="H946" s="56">
        <v>78.3</v>
      </c>
      <c r="I946" s="54">
        <f>G946*H946</f>
        <v>1174.5</v>
      </c>
      <c r="J946" s="36"/>
      <c r="K946" s="158">
        <v>1</v>
      </c>
      <c r="L946" s="54">
        <f>K946*H946</f>
        <v>78.3</v>
      </c>
      <c r="M946" s="10"/>
      <c r="N946" s="55"/>
      <c r="O946" s="55"/>
      <c r="P946" s="55"/>
      <c r="Q946" s="55"/>
      <c r="R946" s="55"/>
      <c r="S946" s="55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  <c r="CZ946" s="49"/>
      <c r="DA946" s="49"/>
      <c r="DB946" s="49"/>
      <c r="DC946" s="49"/>
      <c r="DD946" s="49"/>
      <c r="DE946" s="49"/>
      <c r="DF946" s="49"/>
      <c r="DG946" s="49"/>
      <c r="DH946" s="49"/>
      <c r="DI946" s="49"/>
      <c r="DJ946" s="49"/>
      <c r="DK946" s="49"/>
    </row>
    <row r="947" spans="1:115" s="146" customFormat="1" ht="15.75">
      <c r="A947" s="22">
        <v>90</v>
      </c>
      <c r="B947" s="24" t="s">
        <v>1262</v>
      </c>
      <c r="C947" s="1" t="s">
        <v>171</v>
      </c>
      <c r="D947" s="14"/>
      <c r="E947" s="17"/>
      <c r="F947" s="17"/>
      <c r="G947" s="14">
        <v>40</v>
      </c>
      <c r="H947" s="23"/>
      <c r="I947" s="23"/>
      <c r="J947" s="23"/>
      <c r="K947" s="23"/>
      <c r="L947" s="23"/>
      <c r="M947" s="23"/>
      <c r="N947" s="18"/>
      <c r="O947" s="18"/>
      <c r="P947" s="18"/>
      <c r="Q947" s="18"/>
      <c r="R947" s="18"/>
      <c r="S947" s="18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  <c r="DA947" s="19"/>
      <c r="DB947" s="19"/>
      <c r="DC947" s="19"/>
      <c r="DD947" s="19"/>
      <c r="DE947" s="19"/>
      <c r="DF947" s="19"/>
      <c r="DG947" s="19"/>
      <c r="DH947" s="19"/>
      <c r="DI947" s="19"/>
      <c r="DJ947" s="19"/>
      <c r="DK947" s="19"/>
    </row>
    <row r="948" spans="1:115" s="148" customFormat="1" ht="47.25">
      <c r="A948" s="25">
        <v>90</v>
      </c>
      <c r="B948" s="2" t="s">
        <v>475</v>
      </c>
      <c r="C948" s="5" t="s">
        <v>171</v>
      </c>
      <c r="D948" s="41" t="s">
        <v>578</v>
      </c>
      <c r="E948" s="10" t="s">
        <v>1263</v>
      </c>
      <c r="F948" s="10" t="s">
        <v>1264</v>
      </c>
      <c r="G948" s="41">
        <v>40</v>
      </c>
      <c r="H948" s="56">
        <v>40.5</v>
      </c>
      <c r="I948" s="54"/>
      <c r="J948" s="36">
        <f>G948*H948</f>
        <v>1620</v>
      </c>
      <c r="K948" s="158">
        <v>1</v>
      </c>
      <c r="L948" s="54">
        <f>K948*H948</f>
        <v>40.5</v>
      </c>
      <c r="M948" s="20" t="s">
        <v>583</v>
      </c>
      <c r="N948" s="55"/>
      <c r="O948" s="55"/>
      <c r="P948" s="55"/>
      <c r="Q948" s="55"/>
      <c r="R948" s="55"/>
      <c r="S948" s="55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  <c r="CZ948" s="49"/>
      <c r="DA948" s="49"/>
      <c r="DB948" s="49"/>
      <c r="DC948" s="49"/>
      <c r="DD948" s="49"/>
      <c r="DE948" s="49"/>
      <c r="DF948" s="49"/>
      <c r="DG948" s="49"/>
      <c r="DH948" s="49"/>
      <c r="DI948" s="49"/>
      <c r="DJ948" s="49"/>
      <c r="DK948" s="49"/>
    </row>
    <row r="949" spans="1:115" s="148" customFormat="1" ht="47.25">
      <c r="A949" s="22">
        <v>92</v>
      </c>
      <c r="B949" s="24" t="s">
        <v>1265</v>
      </c>
      <c r="C949" s="5"/>
      <c r="D949" s="14"/>
      <c r="E949" s="17"/>
      <c r="F949" s="17"/>
      <c r="G949" s="10"/>
      <c r="H949" s="23"/>
      <c r="I949" s="23"/>
      <c r="J949" s="23"/>
      <c r="K949" s="23"/>
      <c r="L949" s="23"/>
      <c r="M949" s="23"/>
      <c r="N949" s="18"/>
      <c r="O949" s="18"/>
      <c r="P949" s="18"/>
      <c r="Q949" s="18"/>
      <c r="R949" s="18"/>
      <c r="S949" s="18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</row>
    <row r="950" spans="1:115" s="148" customFormat="1" ht="36.75" customHeight="1">
      <c r="A950" s="22">
        <v>92</v>
      </c>
      <c r="B950" s="24" t="s">
        <v>1266</v>
      </c>
      <c r="C950" s="5"/>
      <c r="D950" s="14"/>
      <c r="E950" s="17"/>
      <c r="F950" s="17"/>
      <c r="G950" s="10"/>
      <c r="H950" s="23"/>
      <c r="I950" s="23"/>
      <c r="J950" s="36">
        <f>SUM(I952:I960)</f>
        <v>59965.5</v>
      </c>
      <c r="K950" s="23"/>
      <c r="L950" s="23"/>
      <c r="M950" s="20" t="s">
        <v>583</v>
      </c>
      <c r="N950" s="18"/>
      <c r="O950" s="18"/>
      <c r="P950" s="18"/>
      <c r="Q950" s="18"/>
      <c r="R950" s="18"/>
      <c r="S950" s="18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</row>
    <row r="951" spans="1:115" s="148" customFormat="1" ht="31.5">
      <c r="A951" s="25">
        <v>92.1</v>
      </c>
      <c r="B951" s="2" t="s">
        <v>1267</v>
      </c>
      <c r="C951" s="5" t="s">
        <v>171</v>
      </c>
      <c r="D951" s="41"/>
      <c r="E951" s="92"/>
      <c r="F951" s="92"/>
      <c r="G951" s="41">
        <v>204</v>
      </c>
      <c r="H951" s="10"/>
      <c r="I951" s="10"/>
      <c r="J951" s="23"/>
      <c r="K951" s="10"/>
      <c r="L951" s="10"/>
      <c r="M951" s="10"/>
      <c r="N951" s="55"/>
      <c r="O951" s="55"/>
      <c r="P951" s="55"/>
      <c r="Q951" s="55"/>
      <c r="R951" s="55"/>
      <c r="S951" s="55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</row>
    <row r="952" spans="1:115" s="148" customFormat="1" ht="47.25">
      <c r="A952" s="25">
        <v>92.1</v>
      </c>
      <c r="B952" s="2" t="s">
        <v>1266</v>
      </c>
      <c r="C952" s="5" t="s">
        <v>171</v>
      </c>
      <c r="D952" s="10" t="s">
        <v>1268</v>
      </c>
      <c r="E952" s="10" t="s">
        <v>1269</v>
      </c>
      <c r="F952" s="10">
        <v>6677845</v>
      </c>
      <c r="G952" s="41">
        <v>204</v>
      </c>
      <c r="H952" s="53">
        <v>67.6</v>
      </c>
      <c r="I952" s="54">
        <f>G952*H952</f>
        <v>13790.4</v>
      </c>
      <c r="J952" s="23"/>
      <c r="K952" s="10">
        <v>12</v>
      </c>
      <c r="L952" s="54">
        <f>K952*H952</f>
        <v>811.1999999999999</v>
      </c>
      <c r="M952" s="10"/>
      <c r="N952" s="55"/>
      <c r="O952" s="55"/>
      <c r="P952" s="55"/>
      <c r="Q952" s="55"/>
      <c r="R952" s="55"/>
      <c r="S952" s="55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  <c r="CZ952" s="49"/>
      <c r="DA952" s="49"/>
      <c r="DB952" s="49"/>
      <c r="DC952" s="49"/>
      <c r="DD952" s="49"/>
      <c r="DE952" s="49"/>
      <c r="DF952" s="49"/>
      <c r="DG952" s="49"/>
      <c r="DH952" s="49"/>
      <c r="DI952" s="49"/>
      <c r="DJ952" s="49"/>
      <c r="DK952" s="49"/>
    </row>
    <row r="953" spans="1:115" s="148" customFormat="1" ht="31.5">
      <c r="A953" s="25">
        <v>92.2</v>
      </c>
      <c r="B953" s="2" t="s">
        <v>1270</v>
      </c>
      <c r="C953" s="5" t="s">
        <v>171</v>
      </c>
      <c r="D953" s="41"/>
      <c r="E953" s="92"/>
      <c r="F953" s="92"/>
      <c r="G953" s="41">
        <v>30</v>
      </c>
      <c r="H953" s="53"/>
      <c r="I953" s="54"/>
      <c r="J953" s="23"/>
      <c r="K953" s="10"/>
      <c r="L953" s="54"/>
      <c r="M953" s="10"/>
      <c r="N953" s="55"/>
      <c r="O953" s="55"/>
      <c r="P953" s="55"/>
      <c r="Q953" s="55"/>
      <c r="R953" s="55"/>
      <c r="S953" s="55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  <c r="CZ953" s="49"/>
      <c r="DA953" s="49"/>
      <c r="DB953" s="49"/>
      <c r="DC953" s="49"/>
      <c r="DD953" s="49"/>
      <c r="DE953" s="49"/>
      <c r="DF953" s="49"/>
      <c r="DG953" s="49"/>
      <c r="DH953" s="49"/>
      <c r="DI953" s="49"/>
      <c r="DJ953" s="49"/>
      <c r="DK953" s="49"/>
    </row>
    <row r="954" spans="1:115" s="148" customFormat="1" ht="63">
      <c r="A954" s="25">
        <v>92.2</v>
      </c>
      <c r="B954" s="2" t="s">
        <v>1266</v>
      </c>
      <c r="C954" s="5" t="s">
        <v>171</v>
      </c>
      <c r="D954" s="10" t="s">
        <v>1268</v>
      </c>
      <c r="E954" s="10" t="s">
        <v>1271</v>
      </c>
      <c r="F954" s="10">
        <v>6522747</v>
      </c>
      <c r="G954" s="41">
        <v>30</v>
      </c>
      <c r="H954" s="53">
        <v>65.65</v>
      </c>
      <c r="I954" s="54">
        <f>G954*H954</f>
        <v>1969.5000000000002</v>
      </c>
      <c r="J954" s="23"/>
      <c r="K954" s="10">
        <v>10</v>
      </c>
      <c r="L954" s="54">
        <f>K954*H954</f>
        <v>656.5</v>
      </c>
      <c r="M954" s="10"/>
      <c r="N954" s="55"/>
      <c r="O954" s="55"/>
      <c r="P954" s="55"/>
      <c r="Q954" s="55"/>
      <c r="R954" s="55"/>
      <c r="S954" s="55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  <c r="CZ954" s="49"/>
      <c r="DA954" s="49"/>
      <c r="DB954" s="49"/>
      <c r="DC954" s="49"/>
      <c r="DD954" s="49"/>
      <c r="DE954" s="49"/>
      <c r="DF954" s="49"/>
      <c r="DG954" s="49"/>
      <c r="DH954" s="49"/>
      <c r="DI954" s="49"/>
      <c r="DJ954" s="49"/>
      <c r="DK954" s="49"/>
    </row>
    <row r="955" spans="1:115" s="148" customFormat="1" ht="31.5">
      <c r="A955" s="25">
        <v>92.3</v>
      </c>
      <c r="B955" s="2" t="s">
        <v>1272</v>
      </c>
      <c r="C955" s="5" t="s">
        <v>171</v>
      </c>
      <c r="D955" s="41"/>
      <c r="E955" s="92"/>
      <c r="F955" s="92"/>
      <c r="G955" s="41">
        <v>50</v>
      </c>
      <c r="H955" s="53"/>
      <c r="I955" s="54"/>
      <c r="J955" s="23"/>
      <c r="K955" s="10"/>
      <c r="L955" s="54"/>
      <c r="M955" s="10"/>
      <c r="N955" s="55"/>
      <c r="O955" s="55"/>
      <c r="P955" s="55"/>
      <c r="Q955" s="55"/>
      <c r="R955" s="55"/>
      <c r="S955" s="55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  <c r="CZ955" s="49"/>
      <c r="DA955" s="49"/>
      <c r="DB955" s="49"/>
      <c r="DC955" s="49"/>
      <c r="DD955" s="49"/>
      <c r="DE955" s="49"/>
      <c r="DF955" s="49"/>
      <c r="DG955" s="49"/>
      <c r="DH955" s="49"/>
      <c r="DI955" s="49"/>
      <c r="DJ955" s="49"/>
      <c r="DK955" s="49"/>
    </row>
    <row r="956" spans="1:115" s="146" customFormat="1" ht="47.25">
      <c r="A956" s="25">
        <v>92.3</v>
      </c>
      <c r="B956" s="2" t="s">
        <v>1266</v>
      </c>
      <c r="C956" s="5" t="s">
        <v>171</v>
      </c>
      <c r="D956" s="10" t="s">
        <v>1268</v>
      </c>
      <c r="E956" s="10" t="s">
        <v>1273</v>
      </c>
      <c r="F956" s="10">
        <v>6692212</v>
      </c>
      <c r="G956" s="41">
        <v>50</v>
      </c>
      <c r="H956" s="53">
        <v>6.36</v>
      </c>
      <c r="I956" s="54">
        <f>G956*H956</f>
        <v>318</v>
      </c>
      <c r="J956" s="23"/>
      <c r="K956" s="10">
        <v>25</v>
      </c>
      <c r="L956" s="54">
        <f>K956*H956</f>
        <v>159</v>
      </c>
      <c r="M956" s="10"/>
      <c r="N956" s="55"/>
      <c r="O956" s="55"/>
      <c r="P956" s="55"/>
      <c r="Q956" s="55"/>
      <c r="R956" s="55"/>
      <c r="S956" s="55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  <c r="CZ956" s="49"/>
      <c r="DA956" s="49"/>
      <c r="DB956" s="49"/>
      <c r="DC956" s="49"/>
      <c r="DD956" s="49"/>
      <c r="DE956" s="49"/>
      <c r="DF956" s="49"/>
      <c r="DG956" s="49"/>
      <c r="DH956" s="49"/>
      <c r="DI956" s="49"/>
      <c r="DJ956" s="49"/>
      <c r="DK956" s="49"/>
    </row>
    <row r="957" spans="1:115" s="148" customFormat="1" ht="31.5">
      <c r="A957" s="25">
        <v>92.4</v>
      </c>
      <c r="B957" s="2" t="s">
        <v>1274</v>
      </c>
      <c r="C957" s="5" t="s">
        <v>174</v>
      </c>
      <c r="D957" s="41"/>
      <c r="E957" s="92"/>
      <c r="F957" s="92"/>
      <c r="G957" s="41">
        <v>28</v>
      </c>
      <c r="H957" s="53"/>
      <c r="I957" s="54"/>
      <c r="J957" s="23"/>
      <c r="K957" s="10"/>
      <c r="L957" s="54"/>
      <c r="M957" s="10"/>
      <c r="N957" s="55"/>
      <c r="O957" s="55"/>
      <c r="P957" s="55"/>
      <c r="Q957" s="55"/>
      <c r="R957" s="55"/>
      <c r="S957" s="55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  <c r="CZ957" s="49"/>
      <c r="DA957" s="49"/>
      <c r="DB957" s="49"/>
      <c r="DC957" s="49"/>
      <c r="DD957" s="49"/>
      <c r="DE957" s="49"/>
      <c r="DF957" s="49"/>
      <c r="DG957" s="49"/>
      <c r="DH957" s="49"/>
      <c r="DI957" s="49"/>
      <c r="DJ957" s="49"/>
      <c r="DK957" s="49"/>
    </row>
    <row r="958" spans="1:115" s="148" customFormat="1" ht="47.25">
      <c r="A958" s="25">
        <v>92.4</v>
      </c>
      <c r="B958" s="2" t="s">
        <v>1266</v>
      </c>
      <c r="C958" s="5" t="s">
        <v>174</v>
      </c>
      <c r="D958" s="10" t="s">
        <v>1268</v>
      </c>
      <c r="E958" s="10" t="s">
        <v>1275</v>
      </c>
      <c r="F958" s="10">
        <v>6671775</v>
      </c>
      <c r="G958" s="41">
        <v>28</v>
      </c>
      <c r="H958" s="53">
        <v>1237.2</v>
      </c>
      <c r="I958" s="54">
        <f>G958*H958</f>
        <v>34641.6</v>
      </c>
      <c r="J958" s="23"/>
      <c r="K958" s="10">
        <v>60</v>
      </c>
      <c r="L958" s="54">
        <f>H958</f>
        <v>1237.2</v>
      </c>
      <c r="M958" s="10"/>
      <c r="N958" s="55"/>
      <c r="O958" s="55"/>
      <c r="P958" s="55"/>
      <c r="Q958" s="55"/>
      <c r="R958" s="55"/>
      <c r="S958" s="55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  <c r="CZ958" s="49"/>
      <c r="DA958" s="49"/>
      <c r="DB958" s="49"/>
      <c r="DC958" s="49"/>
      <c r="DD958" s="49"/>
      <c r="DE958" s="49"/>
      <c r="DF958" s="49"/>
      <c r="DG958" s="49"/>
      <c r="DH958" s="49"/>
      <c r="DI958" s="49"/>
      <c r="DJ958" s="49"/>
      <c r="DK958" s="49"/>
    </row>
    <row r="959" spans="1:115" s="148" customFormat="1" ht="31.5">
      <c r="A959" s="25">
        <v>92.5</v>
      </c>
      <c r="B959" s="161" t="s">
        <v>1276</v>
      </c>
      <c r="C959" s="5" t="s">
        <v>174</v>
      </c>
      <c r="D959" s="41"/>
      <c r="E959" s="92"/>
      <c r="F959" s="92"/>
      <c r="G959" s="41">
        <v>12</v>
      </c>
      <c r="H959" s="53"/>
      <c r="I959" s="54"/>
      <c r="J959" s="23"/>
      <c r="K959" s="10"/>
      <c r="L959" s="54"/>
      <c r="M959" s="10"/>
      <c r="N959" s="55"/>
      <c r="O959" s="55"/>
      <c r="P959" s="55"/>
      <c r="Q959" s="55"/>
      <c r="R959" s="55"/>
      <c r="S959" s="55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  <c r="CZ959" s="49"/>
      <c r="DA959" s="49"/>
      <c r="DB959" s="49"/>
      <c r="DC959" s="49"/>
      <c r="DD959" s="49"/>
      <c r="DE959" s="49"/>
      <c r="DF959" s="49"/>
      <c r="DG959" s="49"/>
      <c r="DH959" s="49"/>
      <c r="DI959" s="49"/>
      <c r="DJ959" s="49"/>
      <c r="DK959" s="49"/>
    </row>
    <row r="960" spans="1:115" s="148" customFormat="1" ht="47.25">
      <c r="A960" s="25">
        <v>92.5</v>
      </c>
      <c r="B960" s="2" t="s">
        <v>1266</v>
      </c>
      <c r="C960" s="5" t="s">
        <v>174</v>
      </c>
      <c r="D960" s="10" t="s">
        <v>1268</v>
      </c>
      <c r="E960" s="10" t="s">
        <v>1269</v>
      </c>
      <c r="F960" s="10">
        <v>6677845</v>
      </c>
      <c r="G960" s="41">
        <v>12</v>
      </c>
      <c r="H960" s="53">
        <v>770.5</v>
      </c>
      <c r="I960" s="54">
        <f>G960*H960</f>
        <v>9246</v>
      </c>
      <c r="J960" s="23"/>
      <c r="K960" s="10">
        <v>1</v>
      </c>
      <c r="L960" s="54">
        <f>K960*H960</f>
        <v>770.5</v>
      </c>
      <c r="M960" s="10"/>
      <c r="N960" s="55"/>
      <c r="O960" s="55"/>
      <c r="P960" s="55"/>
      <c r="Q960" s="55"/>
      <c r="R960" s="55"/>
      <c r="S960" s="55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  <c r="CZ960" s="49"/>
      <c r="DA960" s="49"/>
      <c r="DB960" s="49"/>
      <c r="DC960" s="49"/>
      <c r="DD960" s="49"/>
      <c r="DE960" s="49"/>
      <c r="DF960" s="49"/>
      <c r="DG960" s="49"/>
      <c r="DH960" s="49"/>
      <c r="DI960" s="49"/>
      <c r="DJ960" s="49"/>
      <c r="DK960" s="49"/>
    </row>
    <row r="961" spans="1:115" s="146" customFormat="1" ht="31.5">
      <c r="A961" s="22">
        <v>97</v>
      </c>
      <c r="B961" s="24" t="s">
        <v>1277</v>
      </c>
      <c r="C961" s="1"/>
      <c r="D961" s="14"/>
      <c r="E961" s="17"/>
      <c r="F961" s="17"/>
      <c r="G961" s="14"/>
      <c r="H961" s="23"/>
      <c r="I961" s="23"/>
      <c r="J961" s="23"/>
      <c r="K961" s="23"/>
      <c r="L961" s="23"/>
      <c r="M961" s="23"/>
      <c r="N961" s="18"/>
      <c r="O961" s="18"/>
      <c r="P961" s="18"/>
      <c r="Q961" s="18"/>
      <c r="R961" s="18"/>
      <c r="S961" s="18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  <c r="CZ961" s="49"/>
      <c r="DA961" s="49"/>
      <c r="DB961" s="49"/>
      <c r="DC961" s="49"/>
      <c r="DD961" s="49"/>
      <c r="DE961" s="49"/>
      <c r="DF961" s="49"/>
      <c r="DG961" s="49"/>
      <c r="DH961" s="49"/>
      <c r="DI961" s="49"/>
      <c r="DJ961" s="49"/>
      <c r="DK961" s="49"/>
    </row>
    <row r="962" spans="1:115" s="148" customFormat="1" ht="15.75">
      <c r="A962" s="22">
        <v>97</v>
      </c>
      <c r="B962" s="24" t="s">
        <v>214</v>
      </c>
      <c r="C962" s="1"/>
      <c r="D962" s="14"/>
      <c r="E962" s="17"/>
      <c r="F962" s="17"/>
      <c r="G962" s="14"/>
      <c r="H962" s="35"/>
      <c r="I962" s="162"/>
      <c r="J962" s="36">
        <f>SUM(I964:I968)</f>
        <v>22452</v>
      </c>
      <c r="K962" s="35"/>
      <c r="L962" s="36"/>
      <c r="M962" s="20" t="s">
        <v>583</v>
      </c>
      <c r="N962" s="18"/>
      <c r="O962" s="18"/>
      <c r="P962" s="18"/>
      <c r="Q962" s="18"/>
      <c r="R962" s="18"/>
      <c r="S962" s="18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  <c r="CZ962" s="49"/>
      <c r="DA962" s="49"/>
      <c r="DB962" s="49"/>
      <c r="DC962" s="49"/>
      <c r="DD962" s="49"/>
      <c r="DE962" s="49"/>
      <c r="DF962" s="49"/>
      <c r="DG962" s="49"/>
      <c r="DH962" s="49"/>
      <c r="DI962" s="49"/>
      <c r="DJ962" s="49"/>
      <c r="DK962" s="49"/>
    </row>
    <row r="963" spans="1:115" s="148" customFormat="1" ht="15.75">
      <c r="A963" s="5">
        <v>97.1</v>
      </c>
      <c r="B963" s="2" t="s">
        <v>1278</v>
      </c>
      <c r="C963" s="5" t="s">
        <v>171</v>
      </c>
      <c r="D963" s="14"/>
      <c r="E963" s="17"/>
      <c r="F963" s="17"/>
      <c r="G963" s="14">
        <v>2</v>
      </c>
      <c r="H963" s="23"/>
      <c r="I963" s="23"/>
      <c r="J963" s="23"/>
      <c r="K963" s="23"/>
      <c r="L963" s="23"/>
      <c r="M963" s="23"/>
      <c r="N963" s="18"/>
      <c r="O963" s="18"/>
      <c r="P963" s="18"/>
      <c r="Q963" s="18"/>
      <c r="R963" s="18"/>
      <c r="S963" s="18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  <c r="CZ963" s="49"/>
      <c r="DA963" s="49"/>
      <c r="DB963" s="49"/>
      <c r="DC963" s="49"/>
      <c r="DD963" s="49"/>
      <c r="DE963" s="49"/>
      <c r="DF963" s="49"/>
      <c r="DG963" s="49"/>
      <c r="DH963" s="49"/>
      <c r="DI963" s="49"/>
      <c r="DJ963" s="49"/>
      <c r="DK963" s="49"/>
    </row>
    <row r="964" spans="1:115" s="148" customFormat="1" ht="94.5">
      <c r="A964" s="5">
        <v>97.1</v>
      </c>
      <c r="B964" s="2" t="s">
        <v>214</v>
      </c>
      <c r="C964" s="5" t="s">
        <v>171</v>
      </c>
      <c r="D964" s="10" t="s">
        <v>219</v>
      </c>
      <c r="E964" s="5" t="s">
        <v>1279</v>
      </c>
      <c r="F964" s="5" t="s">
        <v>1280</v>
      </c>
      <c r="G964" s="41">
        <v>2</v>
      </c>
      <c r="H964" s="53">
        <v>5934</v>
      </c>
      <c r="I964" s="54">
        <f>G964*H964</f>
        <v>11868</v>
      </c>
      <c r="J964" s="36"/>
      <c r="K964" s="53" t="s">
        <v>1281</v>
      </c>
      <c r="L964" s="54">
        <v>5934</v>
      </c>
      <c r="M964" s="10"/>
      <c r="N964" s="55"/>
      <c r="O964" s="55"/>
      <c r="P964" s="55"/>
      <c r="Q964" s="55"/>
      <c r="R964" s="55"/>
      <c r="S964" s="55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  <c r="CZ964" s="49"/>
      <c r="DA964" s="49"/>
      <c r="DB964" s="49"/>
      <c r="DC964" s="49"/>
      <c r="DD964" s="49"/>
      <c r="DE964" s="49"/>
      <c r="DF964" s="49"/>
      <c r="DG964" s="49"/>
      <c r="DH964" s="49"/>
      <c r="DI964" s="49"/>
      <c r="DJ964" s="49"/>
      <c r="DK964" s="49"/>
    </row>
    <row r="965" spans="1:115" s="148" customFormat="1" ht="15.75">
      <c r="A965" s="5">
        <v>97.2</v>
      </c>
      <c r="B965" s="2" t="s">
        <v>1282</v>
      </c>
      <c r="C965" s="5" t="s">
        <v>171</v>
      </c>
      <c r="D965" s="14"/>
      <c r="E965" s="17"/>
      <c r="F965" s="17"/>
      <c r="G965" s="14">
        <v>6</v>
      </c>
      <c r="H965" s="23"/>
      <c r="I965" s="23"/>
      <c r="J965" s="23"/>
      <c r="K965" s="23"/>
      <c r="L965" s="23"/>
      <c r="M965" s="23"/>
      <c r="N965" s="18"/>
      <c r="O965" s="18"/>
      <c r="P965" s="18"/>
      <c r="Q965" s="18"/>
      <c r="R965" s="18"/>
      <c r="S965" s="18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  <c r="CZ965" s="49"/>
      <c r="DA965" s="49"/>
      <c r="DB965" s="49"/>
      <c r="DC965" s="49"/>
      <c r="DD965" s="49"/>
      <c r="DE965" s="49"/>
      <c r="DF965" s="49"/>
      <c r="DG965" s="49"/>
      <c r="DH965" s="49"/>
      <c r="DI965" s="49"/>
      <c r="DJ965" s="49"/>
      <c r="DK965" s="49"/>
    </row>
    <row r="966" spans="1:115" s="148" customFormat="1" ht="94.5">
      <c r="A966" s="5">
        <v>97.2</v>
      </c>
      <c r="B966" s="2" t="s">
        <v>214</v>
      </c>
      <c r="C966" s="5" t="s">
        <v>171</v>
      </c>
      <c r="D966" s="10" t="s">
        <v>219</v>
      </c>
      <c r="E966" s="5" t="s">
        <v>1283</v>
      </c>
      <c r="F966" s="5" t="s">
        <v>1284</v>
      </c>
      <c r="G966" s="41">
        <v>6</v>
      </c>
      <c r="H966" s="53">
        <v>882</v>
      </c>
      <c r="I966" s="54">
        <f>G966*H966</f>
        <v>5292</v>
      </c>
      <c r="J966" s="36"/>
      <c r="K966" s="53" t="s">
        <v>222</v>
      </c>
      <c r="L966" s="54">
        <f>H966*6</f>
        <v>5292</v>
      </c>
      <c r="M966" s="10"/>
      <c r="N966" s="55"/>
      <c r="O966" s="55"/>
      <c r="P966" s="55"/>
      <c r="Q966" s="55"/>
      <c r="R966" s="55"/>
      <c r="S966" s="55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  <c r="CZ966" s="49"/>
      <c r="DA966" s="49"/>
      <c r="DB966" s="49"/>
      <c r="DC966" s="49"/>
      <c r="DD966" s="49"/>
      <c r="DE966" s="49"/>
      <c r="DF966" s="49"/>
      <c r="DG966" s="49"/>
      <c r="DH966" s="49"/>
      <c r="DI966" s="49"/>
      <c r="DJ966" s="49"/>
      <c r="DK966" s="49"/>
    </row>
    <row r="967" spans="1:115" s="148" customFormat="1" ht="15.75">
      <c r="A967" s="5">
        <v>97.3</v>
      </c>
      <c r="B967" s="2" t="s">
        <v>1285</v>
      </c>
      <c r="C967" s="5" t="s">
        <v>171</v>
      </c>
      <c r="D967" s="14"/>
      <c r="E967" s="17"/>
      <c r="F967" s="17"/>
      <c r="G967" s="14">
        <v>6</v>
      </c>
      <c r="H967" s="23"/>
      <c r="I967" s="23"/>
      <c r="J967" s="23"/>
      <c r="K967" s="23"/>
      <c r="L967" s="23"/>
      <c r="M967" s="23"/>
      <c r="N967" s="18"/>
      <c r="O967" s="18"/>
      <c r="P967" s="18"/>
      <c r="Q967" s="18"/>
      <c r="R967" s="18"/>
      <c r="S967" s="18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  <c r="CZ967" s="49"/>
      <c r="DA967" s="49"/>
      <c r="DB967" s="49"/>
      <c r="DC967" s="49"/>
      <c r="DD967" s="49"/>
      <c r="DE967" s="49"/>
      <c r="DF967" s="49"/>
      <c r="DG967" s="49"/>
      <c r="DH967" s="49"/>
      <c r="DI967" s="49"/>
      <c r="DJ967" s="49"/>
      <c r="DK967" s="49"/>
    </row>
    <row r="968" spans="1:115" s="148" customFormat="1" ht="132.75" customHeight="1">
      <c r="A968" s="5">
        <v>97.3</v>
      </c>
      <c r="B968" s="2" t="s">
        <v>214</v>
      </c>
      <c r="C968" s="5" t="s">
        <v>171</v>
      </c>
      <c r="D968" s="10" t="s">
        <v>219</v>
      </c>
      <c r="E968" s="10" t="s">
        <v>1286</v>
      </c>
      <c r="F968" s="10" t="s">
        <v>1287</v>
      </c>
      <c r="G968" s="41">
        <v>6</v>
      </c>
      <c r="H968" s="53">
        <v>882</v>
      </c>
      <c r="I968" s="54">
        <f>G968*H968</f>
        <v>5292</v>
      </c>
      <c r="J968" s="36"/>
      <c r="K968" s="53" t="s">
        <v>222</v>
      </c>
      <c r="L968" s="54">
        <f>H968*6</f>
        <v>5292</v>
      </c>
      <c r="M968" s="10"/>
      <c r="N968" s="55"/>
      <c r="O968" s="55"/>
      <c r="P968" s="55"/>
      <c r="Q968" s="55"/>
      <c r="R968" s="55"/>
      <c r="S968" s="55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  <c r="CZ968" s="49"/>
      <c r="DA968" s="49"/>
      <c r="DB968" s="49"/>
      <c r="DC968" s="49"/>
      <c r="DD968" s="49"/>
      <c r="DE968" s="49"/>
      <c r="DF968" s="49"/>
      <c r="DG968" s="49"/>
      <c r="DH968" s="49"/>
      <c r="DI968" s="49"/>
      <c r="DJ968" s="49"/>
      <c r="DK968" s="49"/>
    </row>
    <row r="969" spans="1:10" ht="69.75" customHeight="1">
      <c r="A969" s="146"/>
      <c r="B969" s="169"/>
      <c r="C969" s="170"/>
      <c r="D969" s="171"/>
      <c r="F969" s="16"/>
      <c r="J969" s="172"/>
    </row>
    <row r="970" spans="1:19" s="7" customFormat="1" ht="30" customHeight="1">
      <c r="A970" s="175"/>
      <c r="B970" s="176" t="s">
        <v>1290</v>
      </c>
      <c r="C970" s="55"/>
      <c r="D970" s="177"/>
      <c r="E970" s="16"/>
      <c r="F970" s="16"/>
      <c r="G970" s="11"/>
      <c r="H970" s="11"/>
      <c r="I970" s="178"/>
      <c r="J970" s="179"/>
      <c r="K970" s="11"/>
      <c r="L970" s="178"/>
      <c r="M970" s="11"/>
      <c r="N970" s="12"/>
      <c r="O970" s="12"/>
      <c r="P970" s="12"/>
      <c r="Q970" s="12"/>
      <c r="R970" s="12"/>
      <c r="S970" s="12"/>
    </row>
    <row r="971" spans="1:19" s="7" customFormat="1" ht="30.75" customHeight="1">
      <c r="A971" s="175"/>
      <c r="B971" s="180" t="s">
        <v>1312</v>
      </c>
      <c r="C971" s="55"/>
      <c r="D971" s="177"/>
      <c r="E971" s="16"/>
      <c r="F971" s="16"/>
      <c r="G971" s="11"/>
      <c r="H971" s="11"/>
      <c r="I971" s="178"/>
      <c r="J971" s="179"/>
      <c r="K971" s="11"/>
      <c r="L971" s="178"/>
      <c r="M971" s="11"/>
      <c r="N971" s="12"/>
      <c r="O971" s="12"/>
      <c r="P971" s="12"/>
      <c r="Q971" s="12"/>
      <c r="R971" s="12"/>
      <c r="S971" s="12"/>
    </row>
    <row r="972" spans="1:19" s="7" customFormat="1" ht="15.75">
      <c r="A972" s="175"/>
      <c r="B972" s="180"/>
      <c r="C972" s="55"/>
      <c r="D972" s="177"/>
      <c r="E972" s="16"/>
      <c r="F972" s="16"/>
      <c r="G972" s="11"/>
      <c r="H972" s="11"/>
      <c r="I972" s="178"/>
      <c r="J972" s="179"/>
      <c r="K972" s="11"/>
      <c r="L972" s="178"/>
      <c r="M972" s="11"/>
      <c r="N972" s="12"/>
      <c r="O972" s="12"/>
      <c r="P972" s="12"/>
      <c r="Q972" s="12"/>
      <c r="R972" s="12"/>
      <c r="S972" s="12"/>
    </row>
    <row r="973" spans="1:19" s="7" customFormat="1" ht="15.75">
      <c r="A973" s="175"/>
      <c r="B973" s="180"/>
      <c r="C973" s="55"/>
      <c r="D973" s="177"/>
      <c r="E973" s="16"/>
      <c r="F973" s="16"/>
      <c r="G973" s="11"/>
      <c r="H973" s="11"/>
      <c r="I973" s="178"/>
      <c r="J973" s="179"/>
      <c r="K973" s="11"/>
      <c r="L973" s="178"/>
      <c r="M973" s="11"/>
      <c r="N973" s="12"/>
      <c r="O973" s="12"/>
      <c r="P973" s="12"/>
      <c r="Q973" s="12"/>
      <c r="R973" s="12"/>
      <c r="S973" s="12"/>
    </row>
    <row r="974" spans="1:19" s="7" customFormat="1" ht="15.75">
      <c r="A974" s="175"/>
      <c r="B974" s="176" t="s">
        <v>1291</v>
      </c>
      <c r="C974" s="55"/>
      <c r="D974" s="177"/>
      <c r="E974" s="16"/>
      <c r="F974" s="16"/>
      <c r="G974" s="11"/>
      <c r="H974" s="11"/>
      <c r="I974" s="178"/>
      <c r="J974" s="179"/>
      <c r="K974" s="11"/>
      <c r="L974" s="178"/>
      <c r="M974" s="11"/>
      <c r="N974" s="12"/>
      <c r="O974" s="12"/>
      <c r="P974" s="12"/>
      <c r="Q974" s="12"/>
      <c r="R974" s="12"/>
      <c r="S974" s="12"/>
    </row>
    <row r="975" spans="1:19" s="7" customFormat="1" ht="47.25" customHeight="1">
      <c r="A975" s="175"/>
      <c r="B975" s="180" t="s">
        <v>1292</v>
      </c>
      <c r="C975" s="55"/>
      <c r="D975" s="186" t="s">
        <v>1297</v>
      </c>
      <c r="E975" s="186"/>
      <c r="F975" s="16"/>
      <c r="G975" s="188" t="s">
        <v>1302</v>
      </c>
      <c r="H975" s="188"/>
      <c r="I975" s="182"/>
      <c r="J975" s="182"/>
      <c r="K975" s="186" t="s">
        <v>1305</v>
      </c>
      <c r="L975" s="186"/>
      <c r="M975" s="186"/>
      <c r="N975" s="12"/>
      <c r="O975" s="12"/>
      <c r="P975" s="12"/>
      <c r="Q975" s="12"/>
      <c r="R975" s="12"/>
      <c r="S975" s="12"/>
    </row>
    <row r="976" spans="1:19" s="7" customFormat="1" ht="15.75">
      <c r="A976" s="175"/>
      <c r="B976" s="180"/>
      <c r="C976" s="55"/>
      <c r="D976" s="177"/>
      <c r="E976" s="16"/>
      <c r="F976" s="16"/>
      <c r="G976" s="11"/>
      <c r="H976" s="177"/>
      <c r="I976" s="16"/>
      <c r="J976" s="179"/>
      <c r="K976" s="177"/>
      <c r="L976" s="16"/>
      <c r="M976" s="179"/>
      <c r="N976" s="12"/>
      <c r="O976" s="12"/>
      <c r="P976" s="12"/>
      <c r="Q976" s="12"/>
      <c r="R976" s="12"/>
      <c r="S976" s="12"/>
    </row>
    <row r="977" spans="1:19" s="7" customFormat="1" ht="15.75">
      <c r="A977" s="175"/>
      <c r="B977" s="180"/>
      <c r="C977" s="55"/>
      <c r="D977" s="177"/>
      <c r="E977" s="16"/>
      <c r="F977" s="16"/>
      <c r="G977" s="11"/>
      <c r="H977" s="177"/>
      <c r="I977" s="16"/>
      <c r="J977" s="179"/>
      <c r="K977" s="177"/>
      <c r="L977" s="16"/>
      <c r="M977" s="179"/>
      <c r="N977" s="12"/>
      <c r="O977" s="12"/>
      <c r="P977" s="12"/>
      <c r="Q977" s="12"/>
      <c r="R977" s="12"/>
      <c r="S977" s="12"/>
    </row>
    <row r="978" spans="1:19" s="7" customFormat="1" ht="31.5" customHeight="1">
      <c r="A978" s="175"/>
      <c r="B978" s="180" t="s">
        <v>1293</v>
      </c>
      <c r="C978" s="55"/>
      <c r="D978" s="177" t="s">
        <v>1298</v>
      </c>
      <c r="E978" s="16"/>
      <c r="F978" s="16"/>
      <c r="G978" s="188" t="s">
        <v>1303</v>
      </c>
      <c r="H978" s="188"/>
      <c r="I978" s="182"/>
      <c r="J978" s="182"/>
      <c r="K978" s="186" t="s">
        <v>1306</v>
      </c>
      <c r="L978" s="186"/>
      <c r="M978" s="186"/>
      <c r="N978" s="12"/>
      <c r="O978" s="12"/>
      <c r="P978" s="12"/>
      <c r="Q978" s="12"/>
      <c r="R978" s="12"/>
      <c r="S978" s="12"/>
    </row>
    <row r="979" spans="1:19" s="7" customFormat="1" ht="15.75">
      <c r="A979" s="175"/>
      <c r="B979" s="180"/>
      <c r="C979" s="55"/>
      <c r="D979" s="177"/>
      <c r="E979" s="16"/>
      <c r="F979" s="16"/>
      <c r="G979" s="11"/>
      <c r="H979" s="177"/>
      <c r="I979" s="16"/>
      <c r="J979" s="179"/>
      <c r="K979" s="177"/>
      <c r="L979" s="16"/>
      <c r="M979" s="179"/>
      <c r="N979" s="12"/>
      <c r="O979" s="12"/>
      <c r="P979" s="12"/>
      <c r="Q979" s="12"/>
      <c r="R979" s="12"/>
      <c r="S979" s="12"/>
    </row>
    <row r="980" spans="1:19" s="7" customFormat="1" ht="15.75">
      <c r="A980" s="175"/>
      <c r="B980" s="180"/>
      <c r="C980" s="55"/>
      <c r="D980" s="177"/>
      <c r="E980" s="16"/>
      <c r="F980" s="16"/>
      <c r="G980" s="11"/>
      <c r="H980" s="177"/>
      <c r="I980" s="16"/>
      <c r="J980" s="179"/>
      <c r="K980" s="177"/>
      <c r="L980" s="16"/>
      <c r="M980" s="179"/>
      <c r="N980" s="12"/>
      <c r="O980" s="12"/>
      <c r="P980" s="12"/>
      <c r="Q980" s="12"/>
      <c r="R980" s="12"/>
      <c r="S980" s="12"/>
    </row>
    <row r="981" spans="1:19" s="7" customFormat="1" ht="31.5" customHeight="1">
      <c r="A981" s="175"/>
      <c r="B981" s="180" t="s">
        <v>1294</v>
      </c>
      <c r="C981" s="55"/>
      <c r="D981" s="177" t="s">
        <v>1299</v>
      </c>
      <c r="E981" s="16"/>
      <c r="F981" s="16"/>
      <c r="G981" s="188" t="s">
        <v>1304</v>
      </c>
      <c r="H981" s="188"/>
      <c r="I981" s="182"/>
      <c r="J981" s="179"/>
      <c r="K981" s="186" t="s">
        <v>1307</v>
      </c>
      <c r="L981" s="186"/>
      <c r="M981" s="179"/>
      <c r="N981" s="12"/>
      <c r="O981" s="12"/>
      <c r="P981" s="12"/>
      <c r="Q981" s="12"/>
      <c r="R981" s="12"/>
      <c r="S981" s="12"/>
    </row>
    <row r="982" spans="1:19" s="7" customFormat="1" ht="15.75">
      <c r="A982" s="175"/>
      <c r="B982" s="180"/>
      <c r="C982" s="55"/>
      <c r="D982" s="177"/>
      <c r="E982" s="16"/>
      <c r="F982" s="16"/>
      <c r="G982" s="11"/>
      <c r="H982" s="177"/>
      <c r="I982" s="16"/>
      <c r="J982" s="179"/>
      <c r="K982" s="177"/>
      <c r="L982" s="16"/>
      <c r="M982" s="179"/>
      <c r="N982" s="12"/>
      <c r="O982" s="12"/>
      <c r="P982" s="12"/>
      <c r="Q982" s="12"/>
      <c r="R982" s="12"/>
      <c r="S982" s="12"/>
    </row>
    <row r="983" spans="1:19" s="7" customFormat="1" ht="15.75">
      <c r="A983" s="175"/>
      <c r="B983" s="180"/>
      <c r="C983" s="55"/>
      <c r="D983" s="177"/>
      <c r="E983" s="16"/>
      <c r="F983" s="16"/>
      <c r="G983" s="11"/>
      <c r="H983" s="177"/>
      <c r="I983" s="16"/>
      <c r="J983" s="179"/>
      <c r="K983" s="177"/>
      <c r="L983" s="16"/>
      <c r="M983" s="179"/>
      <c r="N983" s="12"/>
      <c r="O983" s="12"/>
      <c r="P983" s="12"/>
      <c r="Q983" s="12"/>
      <c r="R983" s="12"/>
      <c r="S983" s="12"/>
    </row>
    <row r="984" spans="1:19" s="7" customFormat="1" ht="15.75">
      <c r="A984" s="175"/>
      <c r="B984" s="180" t="s">
        <v>1295</v>
      </c>
      <c r="C984" s="55"/>
      <c r="D984" s="181" t="s">
        <v>1300</v>
      </c>
      <c r="E984" s="16"/>
      <c r="F984" s="16"/>
      <c r="G984" s="187" t="s">
        <v>1310</v>
      </c>
      <c r="H984" s="187"/>
      <c r="I984" s="187"/>
      <c r="J984" s="183"/>
      <c r="K984" s="187" t="s">
        <v>1308</v>
      </c>
      <c r="L984" s="187"/>
      <c r="M984" s="187"/>
      <c r="N984" s="12"/>
      <c r="O984" s="12"/>
      <c r="P984" s="12"/>
      <c r="Q984" s="12"/>
      <c r="R984" s="12"/>
      <c r="S984" s="12"/>
    </row>
    <row r="985" spans="1:19" s="7" customFormat="1" ht="15.75">
      <c r="A985" s="175"/>
      <c r="B985" s="180"/>
      <c r="C985" s="55"/>
      <c r="D985" s="177"/>
      <c r="E985" s="16"/>
      <c r="F985" s="16"/>
      <c r="G985" s="11"/>
      <c r="H985" s="177"/>
      <c r="I985" s="16"/>
      <c r="J985" s="179"/>
      <c r="K985" s="177"/>
      <c r="L985" s="16"/>
      <c r="M985" s="179"/>
      <c r="N985" s="12"/>
      <c r="O985" s="12"/>
      <c r="P985" s="12"/>
      <c r="Q985" s="12"/>
      <c r="R985" s="12"/>
      <c r="S985" s="12"/>
    </row>
    <row r="986" spans="1:19" s="7" customFormat="1" ht="15.75">
      <c r="A986" s="175"/>
      <c r="B986" s="180"/>
      <c r="C986" s="55"/>
      <c r="D986" s="177"/>
      <c r="E986" s="16"/>
      <c r="F986" s="16"/>
      <c r="G986" s="11"/>
      <c r="H986" s="177"/>
      <c r="I986" s="16"/>
      <c r="J986" s="179"/>
      <c r="K986" s="177"/>
      <c r="L986" s="16"/>
      <c r="M986" s="179"/>
      <c r="N986" s="12"/>
      <c r="O986" s="12"/>
      <c r="P986" s="12"/>
      <c r="Q986" s="12"/>
      <c r="R986" s="12"/>
      <c r="S986" s="12"/>
    </row>
    <row r="987" spans="1:19" s="7" customFormat="1" ht="31.5" customHeight="1">
      <c r="A987" s="175"/>
      <c r="B987" s="180" t="s">
        <v>1296</v>
      </c>
      <c r="C987" s="55"/>
      <c r="D987" s="177" t="s">
        <v>1301</v>
      </c>
      <c r="E987" s="16"/>
      <c r="F987" s="16"/>
      <c r="G987" s="186" t="s">
        <v>1311</v>
      </c>
      <c r="H987" s="186"/>
      <c r="I987" s="186"/>
      <c r="J987" s="179"/>
      <c r="K987" s="186" t="s">
        <v>1309</v>
      </c>
      <c r="L987" s="186"/>
      <c r="M987" s="179"/>
      <c r="N987" s="12"/>
      <c r="O987" s="12"/>
      <c r="P987" s="12"/>
      <c r="Q987" s="12"/>
      <c r="R987" s="12"/>
      <c r="S987" s="12"/>
    </row>
    <row r="988" spans="1:19" s="7" customFormat="1" ht="15.75">
      <c r="A988" s="175"/>
      <c r="B988" s="180"/>
      <c r="C988" s="55"/>
      <c r="D988" s="177"/>
      <c r="E988" s="16"/>
      <c r="F988" s="16"/>
      <c r="G988" s="11"/>
      <c r="H988" s="11"/>
      <c r="I988" s="11"/>
      <c r="J988" s="179"/>
      <c r="K988" s="11"/>
      <c r="L988" s="178"/>
      <c r="M988" s="11"/>
      <c r="N988" s="12"/>
      <c r="O988" s="12"/>
      <c r="P988" s="12"/>
      <c r="Q988" s="12"/>
      <c r="R988" s="12"/>
      <c r="S988" s="12"/>
    </row>
    <row r="989" spans="1:19" s="7" customFormat="1" ht="15.75">
      <c r="A989" s="175"/>
      <c r="B989" s="180"/>
      <c r="C989" s="55"/>
      <c r="D989" s="177"/>
      <c r="E989" s="16"/>
      <c r="F989" s="16"/>
      <c r="G989" s="11"/>
      <c r="H989" s="11"/>
      <c r="I989" s="178"/>
      <c r="J989" s="179"/>
      <c r="K989" s="11"/>
      <c r="L989" s="178"/>
      <c r="M989" s="11"/>
      <c r="N989" s="12"/>
      <c r="O989" s="12"/>
      <c r="P989" s="12"/>
      <c r="Q989" s="12"/>
      <c r="R989" s="12"/>
      <c r="S989" s="12"/>
    </row>
    <row r="990" spans="1:19" s="7" customFormat="1" ht="15.75">
      <c r="A990" s="175"/>
      <c r="B990" s="180"/>
      <c r="C990" s="55"/>
      <c r="D990" s="177"/>
      <c r="E990" s="16"/>
      <c r="F990" s="16"/>
      <c r="G990" s="11"/>
      <c r="H990" s="11"/>
      <c r="I990" s="178"/>
      <c r="J990" s="179"/>
      <c r="K990" s="11"/>
      <c r="L990" s="178"/>
      <c r="M990" s="11"/>
      <c r="N990" s="12"/>
      <c r="O990" s="12"/>
      <c r="P990" s="12"/>
      <c r="Q990" s="12"/>
      <c r="R990" s="12"/>
      <c r="S990" s="12"/>
    </row>
    <row r="991" spans="1:19" s="7" customFormat="1" ht="15.75">
      <c r="A991" s="175"/>
      <c r="B991" s="180"/>
      <c r="C991" s="55"/>
      <c r="D991" s="177"/>
      <c r="E991" s="16"/>
      <c r="F991" s="16"/>
      <c r="G991" s="11"/>
      <c r="H991" s="11"/>
      <c r="I991" s="178"/>
      <c r="J991" s="179"/>
      <c r="K991" s="11"/>
      <c r="L991" s="178"/>
      <c r="M991" s="11"/>
      <c r="N991" s="12"/>
      <c r="O991" s="12"/>
      <c r="P991" s="12"/>
      <c r="Q991" s="12"/>
      <c r="R991" s="12"/>
      <c r="S991" s="12"/>
    </row>
    <row r="992" spans="1:19" s="7" customFormat="1" ht="15.75">
      <c r="A992" s="175"/>
      <c r="B992" s="180"/>
      <c r="C992" s="55"/>
      <c r="D992" s="177"/>
      <c r="E992" s="16"/>
      <c r="F992" s="16"/>
      <c r="G992" s="11"/>
      <c r="H992" s="11"/>
      <c r="I992" s="178"/>
      <c r="J992" s="179"/>
      <c r="K992" s="11"/>
      <c r="L992" s="178"/>
      <c r="M992" s="11"/>
      <c r="N992" s="12"/>
      <c r="O992" s="12"/>
      <c r="P992" s="12"/>
      <c r="Q992" s="12"/>
      <c r="R992" s="12"/>
      <c r="S992" s="12"/>
    </row>
    <row r="993" spans="1:19" s="7" customFormat="1" ht="15.75">
      <c r="A993" s="175"/>
      <c r="B993" s="180"/>
      <c r="C993" s="55"/>
      <c r="D993" s="177"/>
      <c r="E993" s="16"/>
      <c r="F993" s="16"/>
      <c r="G993" s="11"/>
      <c r="H993" s="11"/>
      <c r="I993" s="178"/>
      <c r="J993" s="179"/>
      <c r="K993" s="11"/>
      <c r="L993" s="178"/>
      <c r="M993" s="11"/>
      <c r="N993" s="12"/>
      <c r="O993" s="12"/>
      <c r="P993" s="12"/>
      <c r="Q993" s="12"/>
      <c r="R993" s="12"/>
      <c r="S993" s="12"/>
    </row>
    <row r="994" spans="1:19" s="7" customFormat="1" ht="15.75">
      <c r="A994" s="175"/>
      <c r="B994" s="180"/>
      <c r="C994" s="55"/>
      <c r="D994" s="177"/>
      <c r="E994" s="16"/>
      <c r="F994" s="16"/>
      <c r="G994" s="11"/>
      <c r="H994" s="11"/>
      <c r="I994" s="178"/>
      <c r="J994" s="179"/>
      <c r="K994" s="11"/>
      <c r="L994" s="178"/>
      <c r="M994" s="11"/>
      <c r="N994" s="12"/>
      <c r="O994" s="12"/>
      <c r="P994" s="12"/>
      <c r="Q994" s="12"/>
      <c r="R994" s="12"/>
      <c r="S994" s="12"/>
    </row>
    <row r="995" spans="1:19" s="7" customFormat="1" ht="15.75">
      <c r="A995" s="175"/>
      <c r="B995" s="180"/>
      <c r="C995" s="55"/>
      <c r="D995" s="177"/>
      <c r="E995" s="16"/>
      <c r="F995" s="16"/>
      <c r="G995" s="11"/>
      <c r="H995" s="11"/>
      <c r="I995" s="178"/>
      <c r="J995" s="179"/>
      <c r="K995" s="11"/>
      <c r="L995" s="178"/>
      <c r="M995" s="11"/>
      <c r="N995" s="12"/>
      <c r="O995" s="12"/>
      <c r="P995" s="12"/>
      <c r="Q995" s="12"/>
      <c r="R995" s="12"/>
      <c r="S995" s="12"/>
    </row>
    <row r="996" spans="1:19" s="7" customFormat="1" ht="15.75">
      <c r="A996" s="175"/>
      <c r="B996" s="180"/>
      <c r="C996" s="55"/>
      <c r="D996" s="177"/>
      <c r="E996" s="16"/>
      <c r="F996" s="16"/>
      <c r="G996" s="11"/>
      <c r="H996" s="11"/>
      <c r="I996" s="178"/>
      <c r="J996" s="179"/>
      <c r="K996" s="11"/>
      <c r="L996" s="178"/>
      <c r="M996" s="11"/>
      <c r="N996" s="12"/>
      <c r="O996" s="12"/>
      <c r="P996" s="12"/>
      <c r="Q996" s="12"/>
      <c r="R996" s="12"/>
      <c r="S996" s="12"/>
    </row>
    <row r="997" spans="1:19" s="7" customFormat="1" ht="15.75">
      <c r="A997" s="175"/>
      <c r="B997" s="180"/>
      <c r="C997" s="55"/>
      <c r="D997" s="177"/>
      <c r="E997" s="16"/>
      <c r="F997" s="16"/>
      <c r="G997" s="11"/>
      <c r="H997" s="11"/>
      <c r="I997" s="178"/>
      <c r="J997" s="179"/>
      <c r="K997" s="11"/>
      <c r="L997" s="178"/>
      <c r="M997" s="11"/>
      <c r="N997" s="12"/>
      <c r="O997" s="12"/>
      <c r="P997" s="12"/>
      <c r="Q997" s="12"/>
      <c r="R997" s="12"/>
      <c r="S997" s="12"/>
    </row>
    <row r="998" spans="1:19" s="7" customFormat="1" ht="15.75">
      <c r="A998" s="175"/>
      <c r="B998" s="180"/>
      <c r="C998" s="55"/>
      <c r="D998" s="177"/>
      <c r="E998" s="16"/>
      <c r="F998" s="16"/>
      <c r="G998" s="11"/>
      <c r="H998" s="11"/>
      <c r="I998" s="178"/>
      <c r="J998" s="179"/>
      <c r="K998" s="11"/>
      <c r="L998" s="178"/>
      <c r="M998" s="11"/>
      <c r="N998" s="12"/>
      <c r="O998" s="12"/>
      <c r="P998" s="12"/>
      <c r="Q998" s="12"/>
      <c r="R998" s="12"/>
      <c r="S998" s="12"/>
    </row>
    <row r="999" spans="1:19" s="7" customFormat="1" ht="15.75">
      <c r="A999" s="175"/>
      <c r="B999" s="180"/>
      <c r="C999" s="55"/>
      <c r="D999" s="177"/>
      <c r="E999" s="16"/>
      <c r="F999" s="16"/>
      <c r="G999" s="11"/>
      <c r="H999" s="11"/>
      <c r="I999" s="178"/>
      <c r="J999" s="179"/>
      <c r="K999" s="11"/>
      <c r="L999" s="178"/>
      <c r="M999" s="11"/>
      <c r="N999" s="12"/>
      <c r="O999" s="12"/>
      <c r="P999" s="12"/>
      <c r="Q999" s="12"/>
      <c r="R999" s="12"/>
      <c r="S999" s="12"/>
    </row>
    <row r="1000" spans="1:19" s="7" customFormat="1" ht="15.75">
      <c r="A1000" s="175"/>
      <c r="B1000" s="180"/>
      <c r="C1000" s="55"/>
      <c r="D1000" s="177"/>
      <c r="E1000" s="16"/>
      <c r="F1000" s="16"/>
      <c r="G1000" s="11"/>
      <c r="H1000" s="11"/>
      <c r="I1000" s="178"/>
      <c r="J1000" s="179"/>
      <c r="K1000" s="11"/>
      <c r="L1000" s="178"/>
      <c r="M1000" s="11"/>
      <c r="N1000" s="12"/>
      <c r="O1000" s="12"/>
      <c r="P1000" s="12"/>
      <c r="Q1000" s="12"/>
      <c r="R1000" s="12"/>
      <c r="S1000" s="12"/>
    </row>
    <row r="1001" spans="1:19" s="7" customFormat="1" ht="15.75">
      <c r="A1001" s="175"/>
      <c r="B1001" s="180"/>
      <c r="C1001" s="55"/>
      <c r="D1001" s="177"/>
      <c r="E1001" s="16"/>
      <c r="F1001" s="16"/>
      <c r="G1001" s="11"/>
      <c r="H1001" s="11"/>
      <c r="I1001" s="178"/>
      <c r="J1001" s="179"/>
      <c r="K1001" s="11"/>
      <c r="L1001" s="178"/>
      <c r="M1001" s="11"/>
      <c r="N1001" s="12"/>
      <c r="O1001" s="12"/>
      <c r="P1001" s="12"/>
      <c r="Q1001" s="12"/>
      <c r="R1001" s="12"/>
      <c r="S1001" s="12"/>
    </row>
    <row r="1002" spans="1:19" s="7" customFormat="1" ht="15.75">
      <c r="A1002" s="175"/>
      <c r="B1002" s="180"/>
      <c r="C1002" s="55"/>
      <c r="D1002" s="177"/>
      <c r="E1002" s="16"/>
      <c r="F1002" s="16"/>
      <c r="G1002" s="11"/>
      <c r="H1002" s="11"/>
      <c r="I1002" s="178"/>
      <c r="J1002" s="179"/>
      <c r="K1002" s="11"/>
      <c r="L1002" s="178"/>
      <c r="M1002" s="11"/>
      <c r="N1002" s="12"/>
      <c r="O1002" s="12"/>
      <c r="P1002" s="12"/>
      <c r="Q1002" s="12"/>
      <c r="R1002" s="12"/>
      <c r="S1002" s="12"/>
    </row>
    <row r="1003" spans="1:19" s="7" customFormat="1" ht="15.75">
      <c r="A1003" s="175"/>
      <c r="B1003" s="180"/>
      <c r="C1003" s="55"/>
      <c r="D1003" s="177"/>
      <c r="E1003" s="16"/>
      <c r="F1003" s="16"/>
      <c r="G1003" s="11"/>
      <c r="H1003" s="11"/>
      <c r="I1003" s="178"/>
      <c r="J1003" s="179"/>
      <c r="K1003" s="11"/>
      <c r="L1003" s="178"/>
      <c r="M1003" s="11"/>
      <c r="N1003" s="12"/>
      <c r="O1003" s="12"/>
      <c r="P1003" s="12"/>
      <c r="Q1003" s="12"/>
      <c r="R1003" s="12"/>
      <c r="S1003" s="12"/>
    </row>
    <row r="1004" spans="1:19" s="7" customFormat="1" ht="15.75">
      <c r="A1004" s="175"/>
      <c r="B1004" s="180"/>
      <c r="C1004" s="55"/>
      <c r="D1004" s="177"/>
      <c r="E1004" s="16"/>
      <c r="F1004" s="16"/>
      <c r="G1004" s="11"/>
      <c r="H1004" s="11"/>
      <c r="I1004" s="178"/>
      <c r="J1004" s="179"/>
      <c r="K1004" s="11"/>
      <c r="L1004" s="178"/>
      <c r="M1004" s="11"/>
      <c r="N1004" s="12"/>
      <c r="O1004" s="12"/>
      <c r="P1004" s="12"/>
      <c r="Q1004" s="12"/>
      <c r="R1004" s="12"/>
      <c r="S1004" s="12"/>
    </row>
    <row r="1005" spans="1:19" s="7" customFormat="1" ht="15.75">
      <c r="A1005" s="175"/>
      <c r="B1005" s="180"/>
      <c r="C1005" s="55"/>
      <c r="D1005" s="177"/>
      <c r="E1005" s="16"/>
      <c r="F1005" s="16"/>
      <c r="G1005" s="11"/>
      <c r="H1005" s="11"/>
      <c r="I1005" s="178"/>
      <c r="J1005" s="179"/>
      <c r="K1005" s="11"/>
      <c r="L1005" s="178"/>
      <c r="M1005" s="11"/>
      <c r="N1005" s="12"/>
      <c r="O1005" s="12"/>
      <c r="P1005" s="12"/>
      <c r="Q1005" s="12"/>
      <c r="R1005" s="12"/>
      <c r="S1005" s="12"/>
    </row>
    <row r="1006" spans="1:19" s="7" customFormat="1" ht="15.75">
      <c r="A1006" s="175"/>
      <c r="B1006" s="180"/>
      <c r="C1006" s="55"/>
      <c r="D1006" s="177"/>
      <c r="E1006" s="16"/>
      <c r="F1006" s="16"/>
      <c r="G1006" s="11"/>
      <c r="H1006" s="11"/>
      <c r="I1006" s="178"/>
      <c r="J1006" s="179"/>
      <c r="K1006" s="11"/>
      <c r="L1006" s="178"/>
      <c r="M1006" s="11"/>
      <c r="N1006" s="12"/>
      <c r="O1006" s="12"/>
      <c r="P1006" s="12"/>
      <c r="Q1006" s="12"/>
      <c r="R1006" s="12"/>
      <c r="S1006" s="12"/>
    </row>
    <row r="1007" spans="1:19" s="7" customFormat="1" ht="15.75">
      <c r="A1007" s="175"/>
      <c r="B1007" s="180"/>
      <c r="C1007" s="55"/>
      <c r="D1007" s="177"/>
      <c r="E1007" s="16"/>
      <c r="F1007" s="16"/>
      <c r="G1007" s="11"/>
      <c r="H1007" s="11"/>
      <c r="I1007" s="178"/>
      <c r="J1007" s="179"/>
      <c r="K1007" s="11"/>
      <c r="L1007" s="178"/>
      <c r="M1007" s="11"/>
      <c r="N1007" s="12"/>
      <c r="O1007" s="12"/>
      <c r="P1007" s="12"/>
      <c r="Q1007" s="12"/>
      <c r="R1007" s="12"/>
      <c r="S1007" s="12"/>
    </row>
    <row r="1008" spans="1:19" s="7" customFormat="1" ht="15.75">
      <c r="A1008" s="175"/>
      <c r="B1008" s="180"/>
      <c r="C1008" s="55"/>
      <c r="D1008" s="177"/>
      <c r="E1008" s="16"/>
      <c r="F1008" s="16"/>
      <c r="G1008" s="11"/>
      <c r="H1008" s="11"/>
      <c r="I1008" s="178"/>
      <c r="J1008" s="179"/>
      <c r="K1008" s="11"/>
      <c r="L1008" s="178"/>
      <c r="M1008" s="11"/>
      <c r="N1008" s="12"/>
      <c r="O1008" s="12"/>
      <c r="P1008" s="12"/>
      <c r="Q1008" s="12"/>
      <c r="R1008" s="12"/>
      <c r="S1008" s="12"/>
    </row>
    <row r="1009" spans="1:19" s="7" customFormat="1" ht="15.75">
      <c r="A1009" s="175"/>
      <c r="B1009" s="180"/>
      <c r="C1009" s="55"/>
      <c r="D1009" s="177"/>
      <c r="E1009" s="16"/>
      <c r="F1009" s="16"/>
      <c r="G1009" s="11"/>
      <c r="H1009" s="11"/>
      <c r="I1009" s="178"/>
      <c r="J1009" s="179"/>
      <c r="K1009" s="11"/>
      <c r="L1009" s="178"/>
      <c r="M1009" s="11"/>
      <c r="N1009" s="12"/>
      <c r="O1009" s="12"/>
      <c r="P1009" s="12"/>
      <c r="Q1009" s="12"/>
      <c r="R1009" s="12"/>
      <c r="S1009" s="12"/>
    </row>
    <row r="1010" spans="1:19" s="7" customFormat="1" ht="15.75">
      <c r="A1010" s="175"/>
      <c r="B1010" s="180"/>
      <c r="C1010" s="55"/>
      <c r="D1010" s="177"/>
      <c r="E1010" s="16"/>
      <c r="F1010" s="16"/>
      <c r="G1010" s="11"/>
      <c r="H1010" s="11"/>
      <c r="I1010" s="178"/>
      <c r="J1010" s="179"/>
      <c r="K1010" s="11"/>
      <c r="L1010" s="178"/>
      <c r="M1010" s="11"/>
      <c r="N1010" s="12"/>
      <c r="O1010" s="12"/>
      <c r="P1010" s="12"/>
      <c r="Q1010" s="12"/>
      <c r="R1010" s="12"/>
      <c r="S1010" s="12"/>
    </row>
    <row r="1011" spans="1:19" s="7" customFormat="1" ht="15.75">
      <c r="A1011" s="175"/>
      <c r="B1011" s="180"/>
      <c r="C1011" s="55"/>
      <c r="D1011" s="177"/>
      <c r="E1011" s="16"/>
      <c r="F1011" s="16"/>
      <c r="G1011" s="11"/>
      <c r="H1011" s="11"/>
      <c r="I1011" s="178"/>
      <c r="J1011" s="179"/>
      <c r="K1011" s="11"/>
      <c r="L1011" s="178"/>
      <c r="M1011" s="11"/>
      <c r="N1011" s="12"/>
      <c r="O1011" s="12"/>
      <c r="P1011" s="12"/>
      <c r="Q1011" s="12"/>
      <c r="R1011" s="12"/>
      <c r="S1011" s="12"/>
    </row>
    <row r="1012" spans="1:19" s="7" customFormat="1" ht="15.75">
      <c r="A1012" s="175"/>
      <c r="B1012" s="180"/>
      <c r="C1012" s="55"/>
      <c r="D1012" s="177"/>
      <c r="E1012" s="16"/>
      <c r="F1012" s="16"/>
      <c r="G1012" s="11"/>
      <c r="H1012" s="11"/>
      <c r="I1012" s="178"/>
      <c r="J1012" s="179"/>
      <c r="K1012" s="11"/>
      <c r="L1012" s="178"/>
      <c r="M1012" s="11"/>
      <c r="N1012" s="12"/>
      <c r="O1012" s="12"/>
      <c r="P1012" s="12"/>
      <c r="Q1012" s="12"/>
      <c r="R1012" s="12"/>
      <c r="S1012" s="12"/>
    </row>
    <row r="1013" spans="1:19" s="7" customFormat="1" ht="15.75">
      <c r="A1013" s="175"/>
      <c r="B1013" s="180"/>
      <c r="C1013" s="55"/>
      <c r="D1013" s="177"/>
      <c r="E1013" s="16"/>
      <c r="F1013" s="16"/>
      <c r="G1013" s="11"/>
      <c r="H1013" s="11"/>
      <c r="I1013" s="178"/>
      <c r="J1013" s="179"/>
      <c r="K1013" s="11"/>
      <c r="L1013" s="178"/>
      <c r="M1013" s="11"/>
      <c r="N1013" s="12"/>
      <c r="O1013" s="12"/>
      <c r="P1013" s="12"/>
      <c r="Q1013" s="12"/>
      <c r="R1013" s="12"/>
      <c r="S1013" s="12"/>
    </row>
    <row r="1014" spans="1:19" s="7" customFormat="1" ht="15.75">
      <c r="A1014" s="175"/>
      <c r="B1014" s="180"/>
      <c r="C1014" s="55"/>
      <c r="D1014" s="177"/>
      <c r="E1014" s="16"/>
      <c r="F1014" s="16"/>
      <c r="G1014" s="11"/>
      <c r="H1014" s="11"/>
      <c r="I1014" s="178"/>
      <c r="J1014" s="179"/>
      <c r="K1014" s="11"/>
      <c r="L1014" s="178"/>
      <c r="M1014" s="11"/>
      <c r="N1014" s="12"/>
      <c r="O1014" s="12"/>
      <c r="P1014" s="12"/>
      <c r="Q1014" s="12"/>
      <c r="R1014" s="12"/>
      <c r="S1014" s="12"/>
    </row>
    <row r="1015" spans="1:19" s="7" customFormat="1" ht="15.75">
      <c r="A1015" s="175"/>
      <c r="B1015" s="180"/>
      <c r="C1015" s="55"/>
      <c r="D1015" s="177"/>
      <c r="E1015" s="16"/>
      <c r="F1015" s="16"/>
      <c r="G1015" s="11"/>
      <c r="H1015" s="11"/>
      <c r="I1015" s="178"/>
      <c r="J1015" s="179"/>
      <c r="K1015" s="11"/>
      <c r="L1015" s="178"/>
      <c r="M1015" s="11"/>
      <c r="N1015" s="12"/>
      <c r="O1015" s="12"/>
      <c r="P1015" s="12"/>
      <c r="Q1015" s="12"/>
      <c r="R1015" s="12"/>
      <c r="S1015" s="12"/>
    </row>
    <row r="1016" spans="1:10" ht="15.75">
      <c r="A1016" s="146"/>
      <c r="B1016" s="169"/>
      <c r="C1016" s="170"/>
      <c r="D1016" s="171"/>
      <c r="F1016" s="16"/>
      <c r="J1016" s="172"/>
    </row>
    <row r="1017" spans="1:10" ht="15.75">
      <c r="A1017" s="146"/>
      <c r="B1017" s="169"/>
      <c r="C1017" s="170"/>
      <c r="D1017" s="171"/>
      <c r="F1017" s="16"/>
      <c r="J1017" s="172"/>
    </row>
    <row r="1018" spans="1:10" ht="15.75">
      <c r="A1018" s="146"/>
      <c r="B1018" s="169"/>
      <c r="C1018" s="170"/>
      <c r="D1018" s="171"/>
      <c r="F1018" s="16"/>
      <c r="J1018" s="172"/>
    </row>
    <row r="1019" spans="1:10" ht="15.75">
      <c r="A1019" s="146"/>
      <c r="B1019" s="169"/>
      <c r="C1019" s="170"/>
      <c r="D1019" s="171"/>
      <c r="F1019" s="16"/>
      <c r="J1019" s="172"/>
    </row>
    <row r="1020" spans="1:10" ht="15.75">
      <c r="A1020" s="146"/>
      <c r="B1020" s="169"/>
      <c r="C1020" s="170"/>
      <c r="D1020" s="171"/>
      <c r="F1020" s="16"/>
      <c r="J1020" s="172"/>
    </row>
    <row r="1021" spans="1:10" ht="15.75">
      <c r="A1021" s="163"/>
      <c r="B1021" s="164"/>
      <c r="C1021" s="165"/>
      <c r="D1021" s="166"/>
      <c r="F1021" s="167"/>
      <c r="J1021" s="168"/>
    </row>
  </sheetData>
  <sheetProtection/>
  <mergeCells count="13">
    <mergeCell ref="G975:H975"/>
    <mergeCell ref="G978:H978"/>
    <mergeCell ref="G981:H981"/>
    <mergeCell ref="A2:M2"/>
    <mergeCell ref="A1:M1"/>
    <mergeCell ref="D975:E975"/>
    <mergeCell ref="G984:I984"/>
    <mergeCell ref="G987:I987"/>
    <mergeCell ref="K975:M975"/>
    <mergeCell ref="K978:M978"/>
    <mergeCell ref="K981:L981"/>
    <mergeCell ref="K984:M984"/>
    <mergeCell ref="K987:L987"/>
  </mergeCells>
  <printOptions/>
  <pageMargins left="0.2362204724409449" right="0.2362204724409449" top="0.31496062992125984" bottom="0.2755905511811024" header="0.31496062992125984" footer="0.15748031496062992"/>
  <pageSetup horizontalDpi="600" verticalDpi="600" orientation="landscape" paperSize="9" scale="56" r:id="rId2"/>
  <headerFooter alignWithMargins="0">
    <oddFooter>&amp;CPage &amp;P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Весела Симидчиева</dc:creator>
  <cp:keywords/>
  <dc:description/>
  <cp:lastModifiedBy>Весела Симидчиева</cp:lastModifiedBy>
  <cp:lastPrinted>2015-10-23T04:33:05Z</cp:lastPrinted>
  <dcterms:created xsi:type="dcterms:W3CDTF">1996-10-14T23:33:28Z</dcterms:created>
  <dcterms:modified xsi:type="dcterms:W3CDTF">2015-10-27T06:31:56Z</dcterms:modified>
  <cp:category/>
  <cp:version/>
  <cp:contentType/>
  <cp:contentStatus/>
</cp:coreProperties>
</file>